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66" firstSheet="8" activeTab="12"/>
  </bookViews>
  <sheets>
    <sheet name="9в_ПО" sheetId="1" r:id="rId1"/>
    <sheet name="9в_ИТ" sheetId="2" r:id="rId2"/>
    <sheet name="10вк_ПО" sheetId="3" r:id="rId3"/>
    <sheet name="10вк_ИТ" sheetId="4" r:id="rId4"/>
    <sheet name="11в_ПО" sheetId="5" r:id="rId5"/>
    <sheet name="12вк_ПО" sheetId="6" r:id="rId6"/>
    <sheet name="37ппа_ИТ" sheetId="7" r:id="rId7"/>
    <sheet name="38ппа_Прогр" sheetId="8" r:id="rId8"/>
    <sheet name="174т_ОАП" sheetId="9" r:id="rId9"/>
    <sheet name="175т_ОАП" sheetId="10" r:id="rId10"/>
    <sheet name="176тк_ОАП" sheetId="11" r:id="rId11"/>
    <sheet name="181ту_ОАП" sheetId="12" r:id="rId12"/>
    <sheet name="Отчет" sheetId="13" r:id="rId13"/>
    <sheet name="Ср_балл" sheetId="14" r:id="rId14"/>
    <sheet name="Кач_успев" sheetId="15" r:id="rId15"/>
    <sheet name="Оценки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<sst xmlns="http://schemas.openxmlformats.org/spreadsheetml/2006/main" count="508" uniqueCount="301">
  <si>
    <t>Среднее по группе:</t>
  </si>
  <si>
    <t>Количество и % качественно успевающих (7-10)</t>
  </si>
  <si>
    <t>Количество и % успевающих (4 -10)</t>
  </si>
  <si>
    <t>Итогов.</t>
  </si>
  <si>
    <t>Л.р.№1</t>
  </si>
  <si>
    <t>ОКР№3</t>
  </si>
  <si>
    <t>Л.р.№2</t>
  </si>
  <si>
    <t>Л.р.№3</t>
  </si>
  <si>
    <t>Л.р.№4</t>
  </si>
  <si>
    <t>Л.р.№5</t>
  </si>
  <si>
    <t>Л.р.№3.1</t>
  </si>
  <si>
    <t>Л.р.№3.2</t>
  </si>
  <si>
    <t>Л.р.№3.3</t>
  </si>
  <si>
    <t>Л.р.№3.4</t>
  </si>
  <si>
    <t>Л.р.№3.5</t>
  </si>
  <si>
    <t>Л.р.№1.1</t>
  </si>
  <si>
    <t>Л.р.№1.2</t>
  </si>
  <si>
    <t>Л.р.№1.3</t>
  </si>
  <si>
    <t>Л.р.№1.4</t>
  </si>
  <si>
    <t>Л.р.№1.5</t>
  </si>
  <si>
    <t>Л.р.№1.6</t>
  </si>
  <si>
    <t>Л.р.№1.7</t>
  </si>
  <si>
    <t>Л.р.№1.8</t>
  </si>
  <si>
    <t>Л.р.№1.9</t>
  </si>
  <si>
    <t>ОКР№1</t>
  </si>
  <si>
    <t>Л.р.№2.1</t>
  </si>
  <si>
    <t>Л.р.№2.2</t>
  </si>
  <si>
    <t>Л.р.№2.3</t>
  </si>
  <si>
    <t>Л.р.№2.4</t>
  </si>
  <si>
    <t>Л.р.№2.5</t>
  </si>
  <si>
    <t>VI(итог)</t>
  </si>
  <si>
    <t>Л.р.№1.1-1</t>
  </si>
  <si>
    <t>Л.р.№1.1-2</t>
  </si>
  <si>
    <t>Экзамен</t>
  </si>
  <si>
    <t>Статистический отчет по успеваемости за</t>
  </si>
  <si>
    <t>Преподаватель:</t>
  </si>
  <si>
    <t>Масюкевич М.Б.</t>
  </si>
  <si>
    <t>37ппа</t>
  </si>
  <si>
    <t>9в</t>
  </si>
  <si>
    <t>10вк</t>
  </si>
  <si>
    <t>Предметы:</t>
  </si>
  <si>
    <t>Группы:</t>
  </si>
  <si>
    <t>Семестр</t>
  </si>
  <si>
    <t>Группа Предмет</t>
  </si>
  <si>
    <t>Вид</t>
  </si>
  <si>
    <t>9в ПО ЭВМ</t>
  </si>
  <si>
    <t>10вк ПО ЭВМ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</si>
  <si>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</si>
  <si>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</si>
  <si>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</si>
  <si>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</si>
  <si>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</si>
  <si>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</si>
  <si>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</si>
  <si>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Программирование (Прогр.):</t>
  </si>
  <si>
    <t>Программное обеспечение ЭВМ (ПО ЭВМ):</t>
  </si>
  <si>
    <t>Основы автоматизированного проектирования (ОАП):</t>
  </si>
  <si>
    <t>Информационные технологии (ИТ):</t>
  </si>
  <si>
    <t>К-во уч-ся</t>
  </si>
  <si>
    <t>Оценки</t>
  </si>
  <si>
    <t>Всего за семестр:</t>
  </si>
  <si>
    <t>IV сем.</t>
  </si>
  <si>
    <t>V сем.</t>
  </si>
  <si>
    <t>VI сем.</t>
  </si>
  <si>
    <t>Ср.балл</t>
  </si>
  <si>
    <t>Среднее по группе</t>
  </si>
  <si>
    <t>Тип оценки</t>
  </si>
  <si>
    <t>IV(итог)</t>
  </si>
  <si>
    <t>2-й семестр 2007-08 уч.г.</t>
  </si>
  <si>
    <t>38ппа</t>
  </si>
  <si>
    <t>11в</t>
  </si>
  <si>
    <t>12вк</t>
  </si>
  <si>
    <t>174т</t>
  </si>
  <si>
    <t>175т</t>
  </si>
  <si>
    <t>176тк</t>
  </si>
  <si>
    <t>181ту</t>
  </si>
  <si>
    <t>9в ИТ</t>
  </si>
  <si>
    <t>10вк ИТ</t>
  </si>
  <si>
    <t>11в ПО ЭВМ</t>
  </si>
  <si>
    <t>12вк ПО ЭВМ</t>
  </si>
  <si>
    <t>37ппа ИТ</t>
  </si>
  <si>
    <t>38ппа Прогр.</t>
  </si>
  <si>
    <t>174т ОАП</t>
  </si>
  <si>
    <t>175т ОАП</t>
  </si>
  <si>
    <t>176тк ОАП</t>
  </si>
  <si>
    <t>181ту ОАП</t>
  </si>
  <si>
    <t>ОКР№2</t>
  </si>
  <si>
    <t>Ахламенок Евгений</t>
  </si>
  <si>
    <t>Бородач Сергей</t>
  </si>
  <si>
    <t>Вильчевский Евгений</t>
  </si>
  <si>
    <t>Гвоздов Вадим</t>
  </si>
  <si>
    <t>Бурачек Алексей</t>
  </si>
  <si>
    <t>Алекса Александр</t>
  </si>
  <si>
    <t>Говор Евгений</t>
  </si>
  <si>
    <t>Гордей Алексей</t>
  </si>
  <si>
    <t>Гринько Олег</t>
  </si>
  <si>
    <t>Киман Александр</t>
  </si>
  <si>
    <t>Киселевич Дмитрий</t>
  </si>
  <si>
    <t>Кокошко Вадим</t>
  </si>
  <si>
    <t>Кондратюк Юрий</t>
  </si>
  <si>
    <t>Коско Юрий</t>
  </si>
  <si>
    <t>Мартинкевич Олег</t>
  </si>
  <si>
    <t>Мащенский Сергей</t>
  </si>
  <si>
    <t>Нестеров Матвей</t>
  </si>
  <si>
    <t>Никитенко Артем</t>
  </si>
  <si>
    <t>Полищук Максим</t>
  </si>
  <si>
    <t>Поплавский Дмитрий</t>
  </si>
  <si>
    <t>Пугач Юрий</t>
  </si>
  <si>
    <t>Рыбальченко Станислав</t>
  </si>
  <si>
    <t>Савченков Андрей</t>
  </si>
  <si>
    <t>Сутко Сергей</t>
  </si>
  <si>
    <t>Сюзев Виктор</t>
  </si>
  <si>
    <t>Троцкий Сергей</t>
  </si>
  <si>
    <t>Ширко Сергей</t>
  </si>
  <si>
    <t>Шишкин Константин</t>
  </si>
  <si>
    <t>Юргель Дмитрий</t>
  </si>
  <si>
    <t>Ярошевич Анна</t>
  </si>
  <si>
    <t>Л.р.№3.6</t>
  </si>
  <si>
    <t>Л.р.№3.7</t>
  </si>
  <si>
    <t>Бладыко Александр</t>
  </si>
  <si>
    <t>Дияк Павел</t>
  </si>
  <si>
    <t>Еременко Андрей</t>
  </si>
  <si>
    <t>Иокуш Артур</t>
  </si>
  <si>
    <t>Ковалевич Евгений</t>
  </si>
  <si>
    <t>Козодеров Евгений</t>
  </si>
  <si>
    <t>Комашило Александр</t>
  </si>
  <si>
    <t>Кот Александр</t>
  </si>
  <si>
    <t>Крощенко Павел</t>
  </si>
  <si>
    <t>Люкович Павел</t>
  </si>
  <si>
    <t>Мойсевич Александр</t>
  </si>
  <si>
    <t>Науменко Алексей</t>
  </si>
  <si>
    <t>Анушкевич Сергей</t>
  </si>
  <si>
    <t>Белоус Александр</t>
  </si>
  <si>
    <t>Бенкевич Виктор</t>
  </si>
  <si>
    <t>Василевич Валерий</t>
  </si>
  <si>
    <t>Вербило Иван</t>
  </si>
  <si>
    <t>Войцехович Алексей</t>
  </si>
  <si>
    <t>Гомза Александр</t>
  </si>
  <si>
    <t>Грейд Евгений</t>
  </si>
  <si>
    <t>Дудич Олег</t>
  </si>
  <si>
    <t>Жигало Александр</t>
  </si>
  <si>
    <t>Жинко Андрей</t>
  </si>
  <si>
    <t>Жолдак Павел</t>
  </si>
  <si>
    <t>Качалко Дмитрий</t>
  </si>
  <si>
    <t>Котлинский Андрей</t>
  </si>
  <si>
    <t>Кохановский Андрей</t>
  </si>
  <si>
    <t>Благодаров Валерий</t>
  </si>
  <si>
    <t>Богдан Дмитрий</t>
  </si>
  <si>
    <t>Гросс Ульяна</t>
  </si>
  <si>
    <t>Гусаков Андрей</t>
  </si>
  <si>
    <t>Дудко Вячеслав</t>
  </si>
  <si>
    <t>Ильин Андрей</t>
  </si>
  <si>
    <t>Каспорский Евгений</t>
  </si>
  <si>
    <t>Куликовский Андрей</t>
  </si>
  <si>
    <t>Литвинов Сергей</t>
  </si>
  <si>
    <t>Лукашевич Сергей</t>
  </si>
  <si>
    <t>Макаров Кирилл</t>
  </si>
  <si>
    <t>Михайловский Виталий</t>
  </si>
  <si>
    <t>Никулин Александр</t>
  </si>
  <si>
    <t>Новик Алексей</t>
  </si>
  <si>
    <t>Ольшевский Алексей</t>
  </si>
  <si>
    <t>Орехво Андрей</t>
  </si>
  <si>
    <t>Павловский Алексей</t>
  </si>
  <si>
    <t>Пуца Евгений</t>
  </si>
  <si>
    <t>Рубель Олег</t>
  </si>
  <si>
    <t>Рудяк Александр</t>
  </si>
  <si>
    <t>Сабельников Павел</t>
  </si>
  <si>
    <t>Самсонов Павел</t>
  </si>
  <si>
    <t>Сенкевич Павел</t>
  </si>
  <si>
    <t>Станкевич Павел</t>
  </si>
  <si>
    <t>Ткач Дмитрий</t>
  </si>
  <si>
    <t>Троцкий Аексей</t>
  </si>
  <si>
    <t>Турчин Артур</t>
  </si>
  <si>
    <t>Федорук Кирилл</t>
  </si>
  <si>
    <t>Янцевич Павел</t>
  </si>
  <si>
    <t>Ясюлевич Павел</t>
  </si>
  <si>
    <t>Александров Юрий</t>
  </si>
  <si>
    <t>Алферчик Александр</t>
  </si>
  <si>
    <t>Артемьев Иван</t>
  </si>
  <si>
    <t>Бараненко Николай</t>
  </si>
  <si>
    <t>Бучель Александр</t>
  </si>
  <si>
    <t>Валюкевич Юрий</t>
  </si>
  <si>
    <t>Войткун Дмитрий</t>
  </si>
  <si>
    <t>Горбач Александр</t>
  </si>
  <si>
    <t>Жигало Виталий</t>
  </si>
  <si>
    <t>Зубко Игорь</t>
  </si>
  <si>
    <t>Ивашко Евгений</t>
  </si>
  <si>
    <t>Касперчик Александр</t>
  </si>
  <si>
    <t>Кнутович Павел</t>
  </si>
  <si>
    <t>Коляда Александр</t>
  </si>
  <si>
    <t>Астапчик Александр</t>
  </si>
  <si>
    <t>Богдан Андрей</t>
  </si>
  <si>
    <t>Буяк Артем</t>
  </si>
  <si>
    <t>Гарасимович Дмитрий</t>
  </si>
  <si>
    <t>Грейбо Владимир</t>
  </si>
  <si>
    <t>Дзюбин Андрей</t>
  </si>
  <si>
    <t>Дробыш Вадим</t>
  </si>
  <si>
    <t>Дрозд Виктор</t>
  </si>
  <si>
    <t>Дудицкий Вадим</t>
  </si>
  <si>
    <t>Жамойдь Александр</t>
  </si>
  <si>
    <t>Каравай Дмитрий</t>
  </si>
  <si>
    <t>Кибилда Артем</t>
  </si>
  <si>
    <t>Козловский Виталий</t>
  </si>
  <si>
    <t>Лебецкий Дмитрий</t>
  </si>
  <si>
    <t>Бегер Вадим</t>
  </si>
  <si>
    <t>Белоус Игорь</t>
  </si>
  <si>
    <t>Бурдо Илья</t>
  </si>
  <si>
    <t>Варфоломеев Евгений</t>
  </si>
  <si>
    <t>Ващило Александр</t>
  </si>
  <si>
    <t>Гарасимович Роман</t>
  </si>
  <si>
    <t>Заяц Юрий</t>
  </si>
  <si>
    <t>Карпуть Андрей</t>
  </si>
  <si>
    <t>Келмуть Павел</t>
  </si>
  <si>
    <t>Кожевников Александр</t>
  </si>
  <si>
    <t>Колеш Евгений</t>
  </si>
  <si>
    <t>Куприянов Михаил</t>
  </si>
  <si>
    <t>Лемантович Дмитрий</t>
  </si>
  <si>
    <t>Локтевич Андрей</t>
  </si>
  <si>
    <t>Марук Евгений</t>
  </si>
  <si>
    <t>Мухин Виктор</t>
  </si>
  <si>
    <t>Перекитный Сергей</t>
  </si>
  <si>
    <t>Почебыт Евгений</t>
  </si>
  <si>
    <t>Сахарчук Александр</t>
  </si>
  <si>
    <t>Севко Александр</t>
  </si>
  <si>
    <t>Сосновский Дмитрий</t>
  </si>
  <si>
    <t>Сягло Андрей</t>
  </si>
  <si>
    <t>Урусов Виталий</t>
  </si>
  <si>
    <t>Холяво Евгений</t>
  </si>
  <si>
    <t>Чекавый Евгений</t>
  </si>
  <si>
    <t>Чесновский Дмитрий</t>
  </si>
  <si>
    <t>Яковчик Денис</t>
  </si>
  <si>
    <t>Ярошевич Евгений</t>
  </si>
  <si>
    <t>Винцукевич Сергей</t>
  </si>
  <si>
    <t>Наибольший средний балл уч-ся:</t>
  </si>
  <si>
    <t>Наименьший средний балл уч-ся:</t>
  </si>
  <si>
    <t xml:space="preserve">                              </t>
  </si>
  <si>
    <t>Сонько Павел</t>
  </si>
  <si>
    <t xml:space="preserve"> +</t>
  </si>
  <si>
    <t>Левон Олег 11</t>
  </si>
  <si>
    <t>Лисовский Евгений   1</t>
  </si>
  <si>
    <t>Матусь Евгений        3</t>
  </si>
  <si>
    <t>Мулинский Олег       8</t>
  </si>
  <si>
    <t>Новиков Денис         2</t>
  </si>
  <si>
    <t>Пахомов Виталий     12</t>
  </si>
  <si>
    <t>Подъельский Сергей 9</t>
  </si>
  <si>
    <t>Радюк Сергей         10</t>
  </si>
  <si>
    <t>Слизковский Кирил  9</t>
  </si>
  <si>
    <t xml:space="preserve">Сургеневич Юрий    1 </t>
  </si>
  <si>
    <t>Ткачук Андрей        3</t>
  </si>
  <si>
    <t>Шавейко Дмитрий  12</t>
  </si>
  <si>
    <t>Щука Евгений         7</t>
  </si>
  <si>
    <t>Курочкин Дмитр       2</t>
  </si>
  <si>
    <t xml:space="preserve">Полубинский Юрий    6 </t>
  </si>
  <si>
    <t>Пуцко Андрей          7</t>
  </si>
  <si>
    <t>Рак Артем              8</t>
  </si>
  <si>
    <t>Рейбо Витал         12</t>
  </si>
  <si>
    <t>Савицкий Влад     11</t>
  </si>
  <si>
    <t>Сивак Сергей         1</t>
  </si>
  <si>
    <t>Царук Сергей        12</t>
  </si>
  <si>
    <t>Шкляр Витал        10</t>
  </si>
  <si>
    <t>Янковский Андр    3</t>
  </si>
  <si>
    <t>Комлач Михаил   7</t>
  </si>
  <si>
    <t>Корогвич Анат.   11</t>
  </si>
  <si>
    <t>Косач Никита      3</t>
  </si>
  <si>
    <t>Максимчик Евг.  2</t>
  </si>
  <si>
    <t xml:space="preserve">Мушинский Дм.  1 </t>
  </si>
  <si>
    <t>Пешков Евгений 12</t>
  </si>
  <si>
    <t>Рыбаченок Иван 10</t>
  </si>
  <si>
    <t>Шумский А-др    9</t>
  </si>
  <si>
    <t xml:space="preserve"> -</t>
  </si>
  <si>
    <t>Михальчик Ал-др 8</t>
  </si>
  <si>
    <t>Степанов Владимир 5</t>
  </si>
  <si>
    <t>Стецкий Денис     5</t>
  </si>
  <si>
    <t>Чубрик Евгений 2</t>
  </si>
  <si>
    <t>н</t>
  </si>
  <si>
    <t>Нюнько Вадим 1</t>
  </si>
  <si>
    <t>Петровский Евгений 2</t>
  </si>
  <si>
    <t xml:space="preserve">Пилецкий Игорь  3 </t>
  </si>
  <si>
    <t>Покуть Виталий  4/6</t>
  </si>
  <si>
    <t>Рыхлицкий Сергей  5</t>
  </si>
  <si>
    <t>Савко Сергей   6</t>
  </si>
  <si>
    <t>Синкуть Александр 7</t>
  </si>
  <si>
    <t>Стома Константин  8</t>
  </si>
  <si>
    <t>Стракович Олег   9</t>
  </si>
  <si>
    <t>Хоружик Дмитрий  10</t>
  </si>
  <si>
    <t>Шубзда Михаил  11</t>
  </si>
  <si>
    <t>Шульга Евгений  12</t>
  </si>
  <si>
    <t>Огар Павел     4/5</t>
  </si>
  <si>
    <t>Кудош Рома           9</t>
  </si>
  <si>
    <t>Левицкий Ал-др     8</t>
  </si>
  <si>
    <t>Павлюкович Алексей 5/2</t>
  </si>
  <si>
    <t>Тананушко Витал   4/3</t>
  </si>
  <si>
    <t>Цимош Евгений - 9в ИТ.</t>
  </si>
  <si>
    <t>Тарас Дмитрий        4/6</t>
  </si>
  <si>
    <t>Сидорчик 11</t>
  </si>
  <si>
    <t>Л.р.№6-7</t>
  </si>
  <si>
    <t>Кокошко Вадим - 12вк ПО</t>
  </si>
  <si>
    <t>Окуневич Артур  6</t>
  </si>
  <si>
    <t>Фиясь Евгений 4/3/1</t>
  </si>
  <si>
    <t>+</t>
  </si>
  <si>
    <t>Пересдано 7.07.08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</si>
</sst>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9.75"/>
      <name val="Arial Cyr"/>
      <family val="0"/>
    </font>
    <font>
      <sz val="11.5"/>
      <name val="Arial Cyr"/>
      <family val="0"/>
    </font>
    <font>
      <sz val="17"/>
      <name val="Arial Cyr"/>
      <family val="0"/>
    </font>
    <font>
      <sz val="8.75"/>
      <name val="Arial Cyr"/>
      <family val="0"/>
    </font>
    <font>
      <sz val="19.25"/>
      <name val="Arial Cyr"/>
      <family val="0"/>
    </font>
    <font>
      <sz val="16.75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5.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7.25"/>
      <name val="Arial Cyr"/>
      <family val="0"/>
    </font>
    <font>
      <sz val="16.5"/>
      <name val="Arial Cyr"/>
      <family val="0"/>
    </font>
    <font>
      <sz val="8.25"/>
      <name val="Arial Cyr"/>
      <family val="0"/>
    </font>
    <font>
      <b/>
      <sz val="10.25"/>
      <name val="Arial Cyr"/>
      <family val="0"/>
    </font>
    <font>
      <sz val="15.25"/>
      <name val="Arial Cyr"/>
      <family val="0"/>
    </font>
    <font>
      <sz val="10.25"/>
      <name val="Arial Cyr"/>
      <family val="0"/>
    </font>
    <font>
      <sz val="18.5"/>
      <name val="Arial Cyr"/>
      <family val="0"/>
    </font>
    <font>
      <sz val="15.75"/>
      <name val="Arial Cyr"/>
      <family val="0"/>
    </font>
    <font>
      <sz val="10.75"/>
      <name val="Arial Cyr"/>
      <family val="0"/>
    </font>
    <font>
      <sz val="18.75"/>
      <name val="Arial Cyr"/>
      <family val="0"/>
    </font>
    <font>
      <sz val="8.5"/>
      <name val="Arial Cyr"/>
      <family val="0"/>
    </font>
    <font>
      <sz val="17.75"/>
      <name val="Arial Cyr"/>
      <family val="0"/>
    </font>
    <font>
      <sz val="16.25"/>
      <name val="Arial Cyr"/>
      <family val="0"/>
    </font>
    <font>
      <b/>
      <sz val="9.5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right"/>
    </xf>
    <xf numFmtId="9" fontId="2" fillId="20" borderId="15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5" xfId="0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left"/>
    </xf>
    <xf numFmtId="0" fontId="2" fillId="20" borderId="19" xfId="0" applyFont="1" applyFill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0" fillId="20" borderId="20" xfId="0" applyFill="1" applyBorder="1" applyAlignment="1">
      <alignment horizontal="left"/>
    </xf>
    <xf numFmtId="0" fontId="2" fillId="20" borderId="15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2" fillId="20" borderId="19" xfId="0" applyFont="1" applyFill="1" applyBorder="1" applyAlignment="1">
      <alignment/>
    </xf>
    <xf numFmtId="0" fontId="2" fillId="20" borderId="20" xfId="0" applyFont="1" applyFill="1" applyBorder="1" applyAlignment="1">
      <alignment/>
    </xf>
    <xf numFmtId="0" fontId="2" fillId="20" borderId="19" xfId="0" applyFont="1" applyFill="1" applyBorder="1" applyAlignment="1">
      <alignment horizontal="center"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20" borderId="17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5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Оценки за предыдущие семестры и средний бал за текущий семестр.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68"/>
          <c:w val="0.983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9в_ПО!$O$30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9в_ПО!$A$1:$A$28</c:f>
              <c:strCache/>
            </c:strRef>
          </c:cat>
          <c:val>
            <c:numRef>
              <c:f>9в_ПО!$O$1:$O$28</c:f>
              <c:numCache/>
            </c:numRef>
          </c:val>
        </c:ser>
        <c:ser>
          <c:idx val="1"/>
          <c:order val="1"/>
          <c:tx>
            <c:strRef>
              <c:f>9в_ПО!$N$30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9в_ПО!$N$1:$N$28</c:f>
              <c:numCache/>
            </c:numRef>
          </c:val>
        </c:ser>
        <c:ser>
          <c:idx val="2"/>
          <c:order val="2"/>
          <c:tx>
            <c:strRef>
              <c:f>9в_ПО!$M$30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9в_ПО!$L$1:$L$28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25"/>
          <c:y val="0.01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3325"/>
          <c:w val="0.979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'175т_ОАП'!$A$1:$A$30</c:f>
              <c:strCache/>
            </c:strRef>
          </c:cat>
          <c:val>
            <c:numRef>
              <c:f>'175т_ОАП'!$I$1:$I$30</c:f>
              <c:numCache/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3775"/>
          <c:w val="0.978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'176тк_ОАП'!$A$1:$A$28</c:f>
              <c:strCache/>
            </c:strRef>
          </c:cat>
          <c:val>
            <c:numRef>
              <c:f>'176тк_ОАП'!$I$1:$I$28</c:f>
              <c:numCache/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464059"/>
        <c:crossesAt val="1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65"/>
          <c:w val="0.978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'181ту_ОАП'!$A$1:$A$24</c:f>
              <c:strCache/>
            </c:strRef>
          </c:cat>
          <c:val>
            <c:numRef>
              <c:f>'181ту_ОАП'!$I$1:$I$24</c:f>
              <c:numCache/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859445"/>
        <c:crossesAt val="1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9727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9в ПО ЭВМ</c:v>
                </c:pt>
                <c:pt idx="1">
                  <c:v>9в ИТ</c:v>
                </c:pt>
                <c:pt idx="2">
                  <c:v>10вк ПО ЭВМ</c:v>
                </c:pt>
                <c:pt idx="3">
                  <c:v>10вк ИТ</c:v>
                </c:pt>
                <c:pt idx="4">
                  <c:v>11в ПО ЭВМ</c:v>
                </c:pt>
                <c:pt idx="5">
                  <c:v>12вк ПО ЭВМ</c:v>
                </c:pt>
                <c:pt idx="6">
                  <c:v>37ппа ИТ</c:v>
                </c:pt>
                <c:pt idx="7">
                  <c:v>38ппа Прогр.</c:v>
                </c:pt>
                <c:pt idx="8">
                  <c:v>174т ОАП</c:v>
                </c:pt>
                <c:pt idx="9">
                  <c:v>175т ОАП</c:v>
                </c:pt>
                <c:pt idx="10">
                  <c:v>176тк ОАП</c:v>
                </c:pt>
                <c:pt idx="11">
                  <c:v>181ту ОАП</c:v>
                </c:pt>
              </c:strCache>
            </c:strRef>
          </c:cat>
          <c:val>
            <c:numRef>
              <c:f>(Отчет!$M$15,Отчет!$M$17,Отчет!$M$20,Отчет!$M$22,Отчет!$M$24,Отчет!$M$26,Отчет!$M$28,Отчет!$M$30,Отчет!$M$32,Отчет!$M$34,Отчет!$M$36,Отчет!$M$38)</c:f>
              <c:numCache>
                <c:ptCount val="12"/>
                <c:pt idx="0">
                  <c:v>8.035714285714286</c:v>
                </c:pt>
                <c:pt idx="1">
                  <c:v>8.214285714285714</c:v>
                </c:pt>
                <c:pt idx="2">
                  <c:v>6.482758620689655</c:v>
                </c:pt>
                <c:pt idx="3">
                  <c:v>7.689655172413793</c:v>
                </c:pt>
                <c:pt idx="4">
                  <c:v>8.133333333333333</c:v>
                </c:pt>
                <c:pt idx="5">
                  <c:v>5.8</c:v>
                </c:pt>
                <c:pt idx="6">
                  <c:v>8.296296296296296</c:v>
                </c:pt>
                <c:pt idx="7">
                  <c:v>6.833333333333333</c:v>
                </c:pt>
                <c:pt idx="8">
                  <c:v>7.241379310344827</c:v>
                </c:pt>
                <c:pt idx="9">
                  <c:v>7.2</c:v>
                </c:pt>
                <c:pt idx="10">
                  <c:v>6.285714285714286</c:v>
                </c:pt>
                <c:pt idx="11">
                  <c:v>6.333333333333333</c:v>
                </c:pt>
              </c:numCache>
            </c:numRef>
          </c:val>
          <c:shape val="box"/>
        </c:ser>
        <c:shape val="box"/>
        <c:axId val="39865487"/>
        <c:axId val="23245064"/>
      </c:bar3D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5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9727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9в ПО ЭВМ</c:v>
                </c:pt>
                <c:pt idx="1">
                  <c:v>9в ИТ</c:v>
                </c:pt>
                <c:pt idx="2">
                  <c:v>10вк ПО ЭВМ</c:v>
                </c:pt>
                <c:pt idx="3">
                  <c:v>10вк ИТ</c:v>
                </c:pt>
                <c:pt idx="4">
                  <c:v>11в ПО ЭВМ</c:v>
                </c:pt>
                <c:pt idx="5">
                  <c:v>12вк ПО ЭВМ</c:v>
                </c:pt>
                <c:pt idx="6">
                  <c:v>37ппа ИТ</c:v>
                </c:pt>
                <c:pt idx="7">
                  <c:v>38ппа Прогр.</c:v>
                </c:pt>
                <c:pt idx="8">
                  <c:v>174т ОАП</c:v>
                </c:pt>
                <c:pt idx="9">
                  <c:v>175т ОАП</c:v>
                </c:pt>
                <c:pt idx="10">
                  <c:v>176тк ОАП</c:v>
                </c:pt>
                <c:pt idx="11">
                  <c:v>181ту ОАП</c:v>
                </c:pt>
              </c:strCache>
            </c:strRef>
          </c:cat>
          <c:val>
            <c:numRef>
              <c:f>(Отчет!$O$15,Отчет!$O$17,Отчет!$O$20,Отчет!$O$22,Отчет!$O$24,Отчет!$O$26,Отчет!$O$28,Отчет!$O$30,Отчет!$O$32,Отчет!$O$34,Отчет!$O$36,Отчет!$O$38)</c:f>
              <c:numCache>
                <c:ptCount val="12"/>
                <c:pt idx="0">
                  <c:v>0.8214285714285714</c:v>
                </c:pt>
                <c:pt idx="1">
                  <c:v>0.9642857142857143</c:v>
                </c:pt>
                <c:pt idx="2">
                  <c:v>0.5172413793103449</c:v>
                </c:pt>
                <c:pt idx="3">
                  <c:v>0.8275862068965517</c:v>
                </c:pt>
                <c:pt idx="4">
                  <c:v>0.9</c:v>
                </c:pt>
                <c:pt idx="5">
                  <c:v>0.3</c:v>
                </c:pt>
                <c:pt idx="6">
                  <c:v>0.9629629629629629</c:v>
                </c:pt>
                <c:pt idx="7">
                  <c:v>0.5666666666666667</c:v>
                </c:pt>
                <c:pt idx="8">
                  <c:v>0.7931034482758621</c:v>
                </c:pt>
                <c:pt idx="9">
                  <c:v>0.6333333333333333</c:v>
                </c:pt>
                <c:pt idx="10">
                  <c:v>0.35714285714285715</c:v>
                </c:pt>
                <c:pt idx="11">
                  <c:v>0.5416666666666666</c:v>
                </c:pt>
              </c:numCache>
            </c:numRef>
          </c:val>
          <c:shape val="box"/>
        </c:ser>
        <c:shape val="box"/>
        <c:axId val="7878985"/>
        <c:axId val="3802002"/>
      </c:bar3D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8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75"/>
          <c:w val="0.9727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Отчет!$C$11:$L$11</c:f>
              <c:strCache>
                <c:ptCount val="10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Неатест.</c:v>
                </c:pt>
              </c:strCache>
            </c:strRef>
          </c:cat>
          <c:val>
            <c:numRef>
              <c:f>Отчет!$C$39:$L$39</c:f>
              <c:numCache>
                <c:ptCount val="10"/>
                <c:pt idx="0">
                  <c:v>16</c:v>
                </c:pt>
                <c:pt idx="1">
                  <c:v>69</c:v>
                </c:pt>
                <c:pt idx="2">
                  <c:v>68</c:v>
                </c:pt>
                <c:pt idx="3">
                  <c:v>80</c:v>
                </c:pt>
                <c:pt idx="4">
                  <c:v>54</c:v>
                </c:pt>
                <c:pt idx="5">
                  <c:v>38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4218019"/>
        <c:axId val="39526716"/>
      </c:bar3D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8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15"/>
          <c:w val="0.974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9в_ИТ!$A$1:$A$28</c:f>
              <c:strCache/>
            </c:strRef>
          </c:cat>
          <c:val>
            <c:numRef>
              <c:f>9в_ИТ!$M$1:$M$28</c:f>
              <c:numCache/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Средний бал за текущий семестр и оценки за предыдущие семестры</a:t>
            </a:r>
          </a:p>
        </c:rich>
      </c:tx>
      <c:layout>
        <c:manualLayout>
          <c:xMode val="factor"/>
          <c:yMode val="factor"/>
          <c:x val="-0.19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4"/>
          <c:w val="0.982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'10вк_ПО'!$N$31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'10вк_ПО'!$N$1:$N$29</c:f>
              <c:numCache/>
            </c:numRef>
          </c:val>
        </c:ser>
        <c:ser>
          <c:idx val="1"/>
          <c:order val="1"/>
          <c:tx>
            <c:strRef>
              <c:f>'10вк_ПО'!$M$31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'10вк_ПО'!$M$1:$M$29</c:f>
              <c:numCache/>
            </c:numRef>
          </c:val>
        </c:ser>
        <c:ser>
          <c:idx val="2"/>
          <c:order val="2"/>
          <c:tx>
            <c:strRef>
              <c:f>'10вк_ПО'!$L$31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'10вк_ПО'!$K$1:$K$29</c:f>
              <c:numCache/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175"/>
          <c:y val="0.004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47"/>
          <c:w val="0.979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'10вк_ИТ'!$A$1:$A$29</c:f>
              <c:strCache/>
            </c:strRef>
          </c:cat>
          <c:val>
            <c:numRef>
              <c:f>'10вк_ИТ'!$M$1:$M$29</c:f>
              <c:numCache/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1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43"/>
          <c:w val="0.979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'11в_ПО'!$A$1:$A$30</c:f>
              <c:strCache/>
            </c:strRef>
          </c:cat>
          <c:val>
            <c:numRef>
              <c:f>'11в_ПО'!$M$1:$M$30</c:f>
              <c:numCache/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044927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425"/>
          <c:w val="0.978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'12вк_ПО'!$A$1:$A$30</c:f>
              <c:strCache/>
            </c:strRef>
          </c:cat>
          <c:val>
            <c:numRef>
              <c:f>'12вк_ПО'!$M$1:$M$30</c:f>
              <c:numCache/>
            </c:numRef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699769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25"/>
          <c:w val="0.9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'37ппа_ИТ'!$A$1:$A$27</c:f>
              <c:strCache/>
            </c:strRef>
          </c:cat>
          <c:val>
            <c:numRef>
              <c:f>'37ппа_ИТ'!$G$1:$G$27</c:f>
              <c:numCache/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96275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Текущий средний балл за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15"/>
          <c:w val="0.98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'38ппа_Прогр'!$A$1:$A$30</c:f>
              <c:strCache/>
            </c:strRef>
          </c:cat>
          <c:val>
            <c:numRef>
              <c:f>'38ппа_Прогр'!$I$1:$I$30</c:f>
              <c:numCache/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4"/>
          <c:w val="0.978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'174т_ОАП'!$A$1:$A$29</c:f>
              <c:strCache/>
            </c:strRef>
          </c:cat>
          <c:val>
            <c:numRef>
              <c:f>'174т_ОАП'!$I$1:$I$29</c:f>
              <c:numCache/>
            </c:numRef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166951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28575</xdr:rowOff>
    </xdr:from>
    <xdr:to>
      <xdr:col>17</xdr:col>
      <xdr:colOff>676275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28575" y="5210175"/>
        <a:ext cx="12963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19050</xdr:rowOff>
    </xdr:from>
    <xdr:to>
      <xdr:col>14</xdr:col>
      <xdr:colOff>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5524500"/>
        <a:ext cx="106108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28575</xdr:rowOff>
    </xdr:from>
    <xdr:to>
      <xdr:col>13</xdr:col>
      <xdr:colOff>676275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47625" y="5210175"/>
        <a:ext cx="102965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28575</xdr:rowOff>
    </xdr:from>
    <xdr:to>
      <xdr:col>13</xdr:col>
      <xdr:colOff>676275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47625" y="4562475"/>
        <a:ext cx="10067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38100</xdr:rowOff>
    </xdr:from>
    <xdr:to>
      <xdr:col>13</xdr:col>
      <xdr:colOff>476250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28575" y="5219700"/>
        <a:ext cx="10563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152400</xdr:rowOff>
    </xdr:from>
    <xdr:to>
      <xdr:col>16</xdr:col>
      <xdr:colOff>333375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5334000"/>
        <a:ext cx="12258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38100</xdr:rowOff>
    </xdr:from>
    <xdr:to>
      <xdr:col>13</xdr:col>
      <xdr:colOff>476250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38100" y="5381625"/>
        <a:ext cx="10429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</xdr:rowOff>
    </xdr:from>
    <xdr:to>
      <xdr:col>14</xdr:col>
      <xdr:colOff>190500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57150" y="5514975"/>
        <a:ext cx="1031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38100</xdr:rowOff>
    </xdr:from>
    <xdr:to>
      <xdr:col>13</xdr:col>
      <xdr:colOff>676275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47625" y="5543550"/>
        <a:ext cx="10248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12</xdr:col>
      <xdr:colOff>361950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9525" y="5029200"/>
        <a:ext cx="9239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28575</xdr:rowOff>
    </xdr:from>
    <xdr:to>
      <xdr:col>14</xdr:col>
      <xdr:colOff>514350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19050" y="5534025"/>
        <a:ext cx="108966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19050</xdr:rowOff>
    </xdr:from>
    <xdr:to>
      <xdr:col>13</xdr:col>
      <xdr:colOff>657225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47625" y="5362575"/>
        <a:ext cx="102774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-08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в_ПО"/>
      <sheetName val="10вк_ПО"/>
      <sheetName val="36ппа_ИТ"/>
      <sheetName val="37ппа_Прогр"/>
      <sheetName val="Отчет"/>
      <sheetName val="Ср_балл"/>
      <sheetName val="Кач_успев"/>
      <sheetName val="Оценки"/>
    </sheetNames>
    <sheetDataSet>
      <sheetData sheetId="0">
        <row r="1">
          <cell r="A1" t="str">
            <v>Андрушкевич Андрей</v>
          </cell>
          <cell r="I1">
            <v>8</v>
          </cell>
          <cell r="J1">
            <v>9</v>
          </cell>
        </row>
        <row r="2">
          <cell r="A2" t="str">
            <v>Валюкевич Дмитрий</v>
          </cell>
          <cell r="I2">
            <v>7</v>
          </cell>
          <cell r="J2">
            <v>9</v>
          </cell>
        </row>
        <row r="3">
          <cell r="A3" t="str">
            <v>Венцкевич Артур</v>
          </cell>
          <cell r="I3">
            <v>8</v>
          </cell>
          <cell r="J3">
            <v>9</v>
          </cell>
        </row>
        <row r="4">
          <cell r="A4" t="str">
            <v>Войшнис Руслан</v>
          </cell>
          <cell r="I4">
            <v>8</v>
          </cell>
          <cell r="J4">
            <v>9</v>
          </cell>
        </row>
        <row r="5">
          <cell r="A5" t="str">
            <v>Гиль Семен</v>
          </cell>
          <cell r="I5">
            <v>4</v>
          </cell>
          <cell r="J5">
            <v>9</v>
          </cell>
        </row>
        <row r="6">
          <cell r="A6" t="str">
            <v>Гришко Александр</v>
          </cell>
          <cell r="I6">
            <v>4</v>
          </cell>
          <cell r="J6">
            <v>4</v>
          </cell>
        </row>
        <row r="7">
          <cell r="A7" t="str">
            <v>Денисенко Александр</v>
          </cell>
          <cell r="I7">
            <v>7</v>
          </cell>
          <cell r="J7">
            <v>9</v>
          </cell>
        </row>
        <row r="8">
          <cell r="A8" t="str">
            <v>Дудко Александр</v>
          </cell>
          <cell r="I8">
            <v>7</v>
          </cell>
          <cell r="J8">
            <v>9</v>
          </cell>
        </row>
        <row r="9">
          <cell r="A9" t="str">
            <v>Каргвига Денис</v>
          </cell>
          <cell r="I9">
            <v>9</v>
          </cell>
          <cell r="J9">
            <v>10</v>
          </cell>
        </row>
        <row r="10">
          <cell r="A10" t="str">
            <v>Кейза Сергей</v>
          </cell>
          <cell r="I10">
            <v>7</v>
          </cell>
          <cell r="J10">
            <v>9</v>
          </cell>
        </row>
        <row r="11">
          <cell r="A11" t="str">
            <v>Китурко Татьяна</v>
          </cell>
          <cell r="I11">
            <v>8</v>
          </cell>
          <cell r="J11">
            <v>9</v>
          </cell>
        </row>
        <row r="12">
          <cell r="A12" t="str">
            <v>Кравель Дмитрий</v>
          </cell>
          <cell r="I12">
            <v>7</v>
          </cell>
          <cell r="J12">
            <v>9</v>
          </cell>
        </row>
        <row r="13">
          <cell r="A13" t="str">
            <v>Липский Михаил</v>
          </cell>
          <cell r="I13">
            <v>6</v>
          </cell>
          <cell r="J13">
            <v>7</v>
          </cell>
        </row>
        <row r="14">
          <cell r="A14" t="str">
            <v>Лычковский Максим</v>
          </cell>
          <cell r="I14">
            <v>7</v>
          </cell>
          <cell r="J14">
            <v>6</v>
          </cell>
        </row>
        <row r="15">
          <cell r="A15" t="str">
            <v>Малахов Александр</v>
          </cell>
          <cell r="I15">
            <v>8</v>
          </cell>
          <cell r="J15">
            <v>9</v>
          </cell>
        </row>
        <row r="16">
          <cell r="A16" t="str">
            <v>Малюдинский Михаил</v>
          </cell>
          <cell r="I16">
            <v>8</v>
          </cell>
          <cell r="J16">
            <v>9</v>
          </cell>
        </row>
        <row r="17">
          <cell r="A17" t="str">
            <v>Мисса Юрий</v>
          </cell>
          <cell r="I17">
            <v>7</v>
          </cell>
          <cell r="J17">
            <v>8</v>
          </cell>
        </row>
        <row r="18">
          <cell r="A18" t="str">
            <v>Мисура Максим</v>
          </cell>
          <cell r="I18">
            <v>5</v>
          </cell>
          <cell r="J18">
            <v>5</v>
          </cell>
        </row>
        <row r="19">
          <cell r="A19" t="str">
            <v>Мурашко Максим</v>
          </cell>
          <cell r="I19">
            <v>4</v>
          </cell>
          <cell r="J19">
            <v>4</v>
          </cell>
        </row>
        <row r="20">
          <cell r="A20" t="str">
            <v>Нескин Павел</v>
          </cell>
          <cell r="I20">
            <v>9</v>
          </cell>
          <cell r="J20">
            <v>9</v>
          </cell>
        </row>
        <row r="21">
          <cell r="A21" t="str">
            <v>Рыхлевич Владимир</v>
          </cell>
          <cell r="I21">
            <v>8</v>
          </cell>
          <cell r="J21">
            <v>9</v>
          </cell>
        </row>
        <row r="22">
          <cell r="A22" t="str">
            <v>Сайко Вадим</v>
          </cell>
          <cell r="I22">
            <v>7</v>
          </cell>
          <cell r="J22">
            <v>8</v>
          </cell>
        </row>
        <row r="23">
          <cell r="A23" t="str">
            <v>Тихон Александр</v>
          </cell>
          <cell r="I23">
            <v>8</v>
          </cell>
          <cell r="J23">
            <v>9</v>
          </cell>
        </row>
        <row r="24">
          <cell r="A24" t="str">
            <v>Фомченко Виталий</v>
          </cell>
          <cell r="I24">
            <v>5</v>
          </cell>
          <cell r="J24">
            <v>7</v>
          </cell>
        </row>
        <row r="25">
          <cell r="A25" t="str">
            <v>Цимош Евгений</v>
          </cell>
          <cell r="I25">
            <v>6</v>
          </cell>
          <cell r="J25">
            <v>5</v>
          </cell>
        </row>
        <row r="26">
          <cell r="A26" t="str">
            <v>Шамрей Роман</v>
          </cell>
          <cell r="I26">
            <v>4</v>
          </cell>
          <cell r="J26">
            <v>4</v>
          </cell>
        </row>
        <row r="27">
          <cell r="A27" t="str">
            <v>Шидерский Роман</v>
          </cell>
          <cell r="I27">
            <v>7</v>
          </cell>
          <cell r="J27">
            <v>8</v>
          </cell>
        </row>
        <row r="28">
          <cell r="A28" t="str">
            <v>Шостак Владимир</v>
          </cell>
          <cell r="I28">
            <v>5</v>
          </cell>
          <cell r="J28">
            <v>7</v>
          </cell>
        </row>
      </sheetData>
      <sheetData sheetId="1">
        <row r="1">
          <cell r="A1" t="str">
            <v>Банцевич Сергей</v>
          </cell>
          <cell r="K1">
            <v>4</v>
          </cell>
          <cell r="L1">
            <v>7</v>
          </cell>
        </row>
        <row r="2">
          <cell r="A2" t="str">
            <v>Белко Евгений</v>
          </cell>
          <cell r="K2">
            <v>6</v>
          </cell>
          <cell r="L2">
            <v>6</v>
          </cell>
        </row>
        <row r="3">
          <cell r="A3" t="str">
            <v>Бельский Сергей</v>
          </cell>
          <cell r="K3">
            <v>5</v>
          </cell>
          <cell r="L3">
            <v>7</v>
          </cell>
        </row>
        <row r="4">
          <cell r="A4" t="str">
            <v>Белявский Игорь</v>
          </cell>
          <cell r="K4">
            <v>6</v>
          </cell>
          <cell r="L4">
            <v>6</v>
          </cell>
        </row>
        <row r="5">
          <cell r="A5" t="str">
            <v>Бирюк Павел</v>
          </cell>
          <cell r="K5">
            <v>6</v>
          </cell>
          <cell r="L5">
            <v>5</v>
          </cell>
        </row>
        <row r="6">
          <cell r="A6" t="str">
            <v>Брейво Андрей</v>
          </cell>
          <cell r="K6">
            <v>5</v>
          </cell>
          <cell r="L6">
            <v>7</v>
          </cell>
        </row>
        <row r="7">
          <cell r="A7" t="str">
            <v>Будько Владимир</v>
          </cell>
          <cell r="K7">
            <v>4</v>
          </cell>
          <cell r="L7">
            <v>6</v>
          </cell>
        </row>
        <row r="8">
          <cell r="A8" t="str">
            <v>Величко Дмитрий</v>
          </cell>
          <cell r="K8">
            <v>7</v>
          </cell>
          <cell r="L8">
            <v>7</v>
          </cell>
        </row>
        <row r="9">
          <cell r="A9" t="str">
            <v>Герасимович Дмитрий</v>
          </cell>
          <cell r="K9">
            <v>6</v>
          </cell>
          <cell r="L9">
            <v>8</v>
          </cell>
        </row>
        <row r="10">
          <cell r="A10" t="str">
            <v>Дейлидко Юрий</v>
          </cell>
          <cell r="K10">
            <v>6</v>
          </cell>
          <cell r="L10">
            <v>7</v>
          </cell>
        </row>
        <row r="11">
          <cell r="A11" t="str">
            <v>Дода Дмитрий</v>
          </cell>
          <cell r="K11">
            <v>5</v>
          </cell>
          <cell r="L11">
            <v>7</v>
          </cell>
        </row>
        <row r="12">
          <cell r="A12" t="str">
            <v>Жилинский Игорь</v>
          </cell>
          <cell r="K12">
            <v>5</v>
          </cell>
          <cell r="L12">
            <v>4</v>
          </cell>
        </row>
        <row r="13">
          <cell r="A13" t="str">
            <v>Журавский Евгений</v>
          </cell>
          <cell r="K13">
            <v>6</v>
          </cell>
          <cell r="L13">
            <v>7</v>
          </cell>
        </row>
        <row r="14">
          <cell r="A14" t="str">
            <v>Здончик Александр</v>
          </cell>
          <cell r="K14">
            <v>5</v>
          </cell>
          <cell r="L14">
            <v>7</v>
          </cell>
        </row>
        <row r="16">
          <cell r="A16" t="str">
            <v>Капацевич Олег</v>
          </cell>
          <cell r="K16">
            <v>5</v>
          </cell>
          <cell r="L16">
            <v>5</v>
          </cell>
        </row>
        <row r="17">
          <cell r="A17" t="str">
            <v>Михно Сергей</v>
          </cell>
          <cell r="K17">
            <v>6</v>
          </cell>
          <cell r="L17">
            <v>7</v>
          </cell>
        </row>
        <row r="18">
          <cell r="A18" t="str">
            <v>Полякович Андрей</v>
          </cell>
          <cell r="K18">
            <v>5</v>
          </cell>
          <cell r="L18">
            <v>5</v>
          </cell>
        </row>
        <row r="19">
          <cell r="A19" t="str">
            <v>Попко Александр</v>
          </cell>
          <cell r="K19">
            <v>5</v>
          </cell>
          <cell r="L19">
            <v>6</v>
          </cell>
        </row>
        <row r="20">
          <cell r="A20" t="str">
            <v>Прокопович Олег</v>
          </cell>
          <cell r="K20">
            <v>4</v>
          </cell>
          <cell r="L20">
            <v>6</v>
          </cell>
        </row>
        <row r="21">
          <cell r="A21" t="str">
            <v>Роуба Анжела</v>
          </cell>
          <cell r="K21">
            <v>8</v>
          </cell>
          <cell r="L21">
            <v>7</v>
          </cell>
        </row>
        <row r="22">
          <cell r="A22" t="str">
            <v>Рыбальченко Владимир</v>
          </cell>
          <cell r="K22">
            <v>4</v>
          </cell>
          <cell r="L22">
            <v>9</v>
          </cell>
        </row>
        <row r="23">
          <cell r="A23" t="str">
            <v>Тарасевич Евгений</v>
          </cell>
          <cell r="K23">
            <v>5</v>
          </cell>
          <cell r="L23">
            <v>8</v>
          </cell>
        </row>
        <row r="24">
          <cell r="A24" t="str">
            <v>Тункель Дмитрий</v>
          </cell>
          <cell r="K24">
            <v>4</v>
          </cell>
          <cell r="L24">
            <v>6</v>
          </cell>
        </row>
        <row r="25">
          <cell r="A25" t="str">
            <v>Черняк Сергей</v>
          </cell>
          <cell r="K25">
            <v>6</v>
          </cell>
          <cell r="L25">
            <v>6</v>
          </cell>
        </row>
        <row r="26">
          <cell r="A26" t="str">
            <v>Чешенков Евгений</v>
          </cell>
          <cell r="K26">
            <v>6</v>
          </cell>
          <cell r="L26">
            <v>6</v>
          </cell>
        </row>
        <row r="27">
          <cell r="A27" t="str">
            <v>Чилек Денис</v>
          </cell>
          <cell r="K27">
            <v>5</v>
          </cell>
          <cell r="L27">
            <v>6</v>
          </cell>
        </row>
        <row r="28">
          <cell r="A28" t="str">
            <v>Шпилевский Виталий</v>
          </cell>
          <cell r="K28">
            <v>7</v>
          </cell>
          <cell r="L28">
            <v>9</v>
          </cell>
        </row>
        <row r="29">
          <cell r="A29" t="str">
            <v>Шут Александр</v>
          </cell>
          <cell r="K29">
            <v>8</v>
          </cell>
          <cell r="L29">
            <v>7</v>
          </cell>
        </row>
        <row r="30">
          <cell r="A30" t="str">
            <v>Щеблыкин Дмитрий</v>
          </cell>
          <cell r="K30">
            <v>7</v>
          </cell>
          <cell r="L30">
            <v>7</v>
          </cell>
        </row>
      </sheetData>
      <sheetData sheetId="3">
        <row r="1">
          <cell r="A1" t="str">
            <v>Борко Олег</v>
          </cell>
        </row>
        <row r="2">
          <cell r="A2" t="str">
            <v>Бубен Дмитрий</v>
          </cell>
        </row>
        <row r="3">
          <cell r="A3" t="str">
            <v>Валюкевич Олег</v>
          </cell>
        </row>
        <row r="4">
          <cell r="A4" t="str">
            <v>Володкевич Евгений</v>
          </cell>
        </row>
        <row r="5">
          <cell r="A5" t="str">
            <v>Гельвей Виталий</v>
          </cell>
        </row>
        <row r="6">
          <cell r="A6" t="str">
            <v>Горбачев Леонид</v>
          </cell>
        </row>
        <row r="7">
          <cell r="A7" t="str">
            <v>Ивановский Сергей</v>
          </cell>
        </row>
        <row r="8">
          <cell r="A8" t="str">
            <v>Кирцун Вадим</v>
          </cell>
        </row>
        <row r="9">
          <cell r="A9" t="str">
            <v>Клышевич Дмитрий</v>
          </cell>
        </row>
        <row r="10">
          <cell r="A10" t="str">
            <v>Ковшар Андрей</v>
          </cell>
        </row>
        <row r="11">
          <cell r="A11" t="str">
            <v>Король Евгений</v>
          </cell>
        </row>
        <row r="12">
          <cell r="A12" t="str">
            <v>Михайлов Илья</v>
          </cell>
        </row>
        <row r="13">
          <cell r="A13" t="str">
            <v>Нагула Михаил</v>
          </cell>
        </row>
        <row r="14">
          <cell r="A14" t="str">
            <v>Никулин Владимир</v>
          </cell>
        </row>
        <row r="15">
          <cell r="A15" t="str">
            <v>Ошмяна Марат</v>
          </cell>
        </row>
        <row r="16">
          <cell r="A16" t="str">
            <v>Платошкин Александр</v>
          </cell>
        </row>
        <row r="17">
          <cell r="A17" t="str">
            <v>Позняк Евгений</v>
          </cell>
        </row>
        <row r="18">
          <cell r="A18" t="str">
            <v>Рак Анатолий</v>
          </cell>
        </row>
        <row r="19">
          <cell r="A19" t="str">
            <v>Самохвалов Дмитрий</v>
          </cell>
        </row>
        <row r="20">
          <cell r="A20" t="str">
            <v>Санцевич Михаил</v>
          </cell>
        </row>
        <row r="21">
          <cell r="A21" t="str">
            <v>Суворкин Артем</v>
          </cell>
        </row>
        <row r="22">
          <cell r="A22" t="str">
            <v>Сухолет Сергей</v>
          </cell>
        </row>
        <row r="23">
          <cell r="A23" t="str">
            <v>Тереш Дмитрий</v>
          </cell>
        </row>
        <row r="24">
          <cell r="A24" t="str">
            <v>Тумилевич Дмитрий</v>
          </cell>
        </row>
        <row r="25">
          <cell r="A25" t="str">
            <v>Шилько Евгений</v>
          </cell>
        </row>
        <row r="26">
          <cell r="A26" t="str">
            <v>Янцевич Александр</v>
          </cell>
        </row>
        <row r="27">
          <cell r="A27" t="str">
            <v>Ярош Сергей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P23" sqref="P23"/>
    </sheetView>
  </sheetViews>
  <sheetFormatPr defaultColWidth="9.00390625" defaultRowHeight="12.75"/>
  <cols>
    <col min="1" max="1" width="20.625" style="0" customWidth="1"/>
    <col min="2" max="2" width="5.625" style="0" customWidth="1"/>
    <col min="12" max="12" width="9.125" style="2" customWidth="1"/>
    <col min="13" max="13" width="9.125" style="9" customWidth="1"/>
    <col min="17" max="17" width="9.125" style="13" customWidth="1"/>
    <col min="18" max="18" width="9.125" style="14" customWidth="1"/>
  </cols>
  <sheetData>
    <row r="1" spans="1:18" ht="12.75">
      <c r="A1" s="1" t="str">
        <f>'[1]9в_ПО'!A1</f>
        <v>Андрушкевич Андрей</v>
      </c>
      <c r="B1" s="1"/>
      <c r="C1" s="1">
        <v>4</v>
      </c>
      <c r="D1" s="1">
        <v>6</v>
      </c>
      <c r="E1" s="1">
        <v>8</v>
      </c>
      <c r="F1" s="1">
        <v>9</v>
      </c>
      <c r="G1" s="1">
        <v>7</v>
      </c>
      <c r="H1" s="1">
        <v>7</v>
      </c>
      <c r="I1" s="1">
        <v>6</v>
      </c>
      <c r="J1" s="1"/>
      <c r="K1" s="1">
        <v>7</v>
      </c>
      <c r="L1" s="46">
        <f aca="true" t="shared" si="0" ref="L1:L28">AVERAGE(B1:K1)</f>
        <v>6.75</v>
      </c>
      <c r="M1" s="6">
        <f aca="true" t="shared" si="1" ref="M1:M28">ROUND(L1,0)</f>
        <v>7</v>
      </c>
      <c r="N1" s="47">
        <f>'[1]9в_ПО'!I1</f>
        <v>8</v>
      </c>
      <c r="O1" s="47">
        <f>'[1]9в_ПО'!J1</f>
        <v>9</v>
      </c>
      <c r="P1" s="81">
        <v>9</v>
      </c>
      <c r="Q1" s="48">
        <f>AVERAGE(N1:P1)</f>
        <v>8.666666666666666</v>
      </c>
      <c r="R1" s="6">
        <v>9</v>
      </c>
    </row>
    <row r="2" spans="1:18" ht="12.75">
      <c r="A2" s="1" t="str">
        <f>'[1]9в_ПО'!A2</f>
        <v>Валюкевич Дмитрий</v>
      </c>
      <c r="B2" s="1"/>
      <c r="C2" s="1">
        <v>5</v>
      </c>
      <c r="D2" s="1">
        <v>9</v>
      </c>
      <c r="E2" s="1">
        <v>7</v>
      </c>
      <c r="F2" s="1">
        <v>9</v>
      </c>
      <c r="G2" s="1">
        <v>8</v>
      </c>
      <c r="H2" s="1">
        <v>8</v>
      </c>
      <c r="I2" s="1">
        <v>6</v>
      </c>
      <c r="J2" s="1"/>
      <c r="K2" s="1">
        <v>9</v>
      </c>
      <c r="L2" s="46">
        <f t="shared" si="0"/>
        <v>7.625</v>
      </c>
      <c r="M2" s="6">
        <f t="shared" si="1"/>
        <v>8</v>
      </c>
      <c r="N2" s="47">
        <f>'[1]9в_ПО'!I2</f>
        <v>7</v>
      </c>
      <c r="O2" s="47">
        <f>'[1]9в_ПО'!J2</f>
        <v>9</v>
      </c>
      <c r="P2" s="81">
        <v>9</v>
      </c>
      <c r="Q2" s="48">
        <f aca="true" t="shared" si="2" ref="Q2:Q28">AVERAGE(N2:P2)</f>
        <v>8.333333333333334</v>
      </c>
      <c r="R2" s="6">
        <v>9</v>
      </c>
    </row>
    <row r="3" spans="1:18" ht="12.75">
      <c r="A3" s="1" t="str">
        <f>'[1]9в_ПО'!A3</f>
        <v>Венцкевич Артур</v>
      </c>
      <c r="B3" s="1"/>
      <c r="C3" s="1">
        <v>5</v>
      </c>
      <c r="D3" s="1">
        <v>7</v>
      </c>
      <c r="E3" s="1">
        <v>7</v>
      </c>
      <c r="F3" s="1">
        <v>8</v>
      </c>
      <c r="G3" s="1">
        <v>9</v>
      </c>
      <c r="H3" s="1">
        <v>8</v>
      </c>
      <c r="I3" s="1">
        <v>8</v>
      </c>
      <c r="J3" s="1">
        <v>9</v>
      </c>
      <c r="K3" s="1">
        <v>7</v>
      </c>
      <c r="L3" s="46">
        <f t="shared" si="0"/>
        <v>7.555555555555555</v>
      </c>
      <c r="M3" s="6">
        <f t="shared" si="1"/>
        <v>8</v>
      </c>
      <c r="N3" s="47">
        <f>'[1]9в_ПО'!I3</f>
        <v>8</v>
      </c>
      <c r="O3" s="47">
        <f>'[1]9в_ПО'!J3</f>
        <v>9</v>
      </c>
      <c r="P3" s="81">
        <v>9</v>
      </c>
      <c r="Q3" s="48">
        <f t="shared" si="2"/>
        <v>8.666666666666666</v>
      </c>
      <c r="R3" s="6">
        <f aca="true" t="shared" si="3" ref="R3:R27">ROUND(Q3,0)</f>
        <v>9</v>
      </c>
    </row>
    <row r="4" spans="1:18" ht="12.75">
      <c r="A4" s="1" t="str">
        <f>'[1]9в_ПО'!A4</f>
        <v>Войшнис Руслан</v>
      </c>
      <c r="B4" s="1"/>
      <c r="C4" s="1">
        <v>4</v>
      </c>
      <c r="D4" s="1">
        <v>6</v>
      </c>
      <c r="E4" s="1">
        <v>8</v>
      </c>
      <c r="F4" s="1">
        <v>9</v>
      </c>
      <c r="G4" s="1">
        <v>9</v>
      </c>
      <c r="H4" s="1">
        <v>9</v>
      </c>
      <c r="I4" s="1">
        <v>6</v>
      </c>
      <c r="J4" s="1">
        <v>9</v>
      </c>
      <c r="K4" s="1">
        <v>8</v>
      </c>
      <c r="L4" s="46">
        <f t="shared" si="0"/>
        <v>7.555555555555555</v>
      </c>
      <c r="M4" s="6">
        <f t="shared" si="1"/>
        <v>8</v>
      </c>
      <c r="N4" s="47">
        <f>'[1]9в_ПО'!I4</f>
        <v>8</v>
      </c>
      <c r="O4" s="47">
        <f>'[1]9в_ПО'!J4</f>
        <v>9</v>
      </c>
      <c r="P4" s="81">
        <v>9</v>
      </c>
      <c r="Q4" s="48">
        <f t="shared" si="2"/>
        <v>8.666666666666666</v>
      </c>
      <c r="R4" s="6">
        <f t="shared" si="3"/>
        <v>9</v>
      </c>
    </row>
    <row r="5" spans="1:18" ht="12.75">
      <c r="A5" s="1" t="str">
        <f>'[1]9в_ПО'!A5</f>
        <v>Гиль Семен</v>
      </c>
      <c r="B5" s="1"/>
      <c r="C5" s="1">
        <v>9</v>
      </c>
      <c r="D5" s="1">
        <v>6</v>
      </c>
      <c r="E5" s="1">
        <v>8</v>
      </c>
      <c r="F5" s="1">
        <v>8</v>
      </c>
      <c r="G5" s="1">
        <v>2</v>
      </c>
      <c r="H5" s="1">
        <v>2</v>
      </c>
      <c r="I5" s="1"/>
      <c r="J5" s="1"/>
      <c r="K5" s="1">
        <v>4</v>
      </c>
      <c r="L5" s="46">
        <f t="shared" si="0"/>
        <v>5.571428571428571</v>
      </c>
      <c r="M5" s="6">
        <f t="shared" si="1"/>
        <v>6</v>
      </c>
      <c r="N5" s="47">
        <f>'[1]9в_ПО'!I5</f>
        <v>4</v>
      </c>
      <c r="O5" s="47">
        <f>'[1]9в_ПО'!J5</f>
        <v>9</v>
      </c>
      <c r="P5" s="81">
        <v>8</v>
      </c>
      <c r="Q5" s="48">
        <f t="shared" si="2"/>
        <v>7</v>
      </c>
      <c r="R5" s="6">
        <f t="shared" si="3"/>
        <v>7</v>
      </c>
    </row>
    <row r="6" spans="1:18" ht="12.75">
      <c r="A6" s="1" t="str">
        <f>'[1]9в_ПО'!A6</f>
        <v>Гришко Александр</v>
      </c>
      <c r="B6" s="1"/>
      <c r="C6" s="1">
        <v>7</v>
      </c>
      <c r="D6" s="1">
        <v>6</v>
      </c>
      <c r="E6" s="1">
        <v>9</v>
      </c>
      <c r="F6" s="1">
        <v>8</v>
      </c>
      <c r="G6" s="1">
        <v>2</v>
      </c>
      <c r="H6" s="1">
        <v>5</v>
      </c>
      <c r="I6" s="1"/>
      <c r="J6" s="1"/>
      <c r="K6" s="1">
        <v>6</v>
      </c>
      <c r="L6" s="46">
        <f t="shared" si="0"/>
        <v>6.142857142857143</v>
      </c>
      <c r="M6" s="6">
        <f t="shared" si="1"/>
        <v>6</v>
      </c>
      <c r="N6" s="47">
        <f>'[1]9в_ПО'!I6</f>
        <v>4</v>
      </c>
      <c r="O6" s="47">
        <f>'[1]9в_ПО'!J6</f>
        <v>4</v>
      </c>
      <c r="P6" s="81">
        <v>6</v>
      </c>
      <c r="Q6" s="48">
        <f t="shared" si="2"/>
        <v>4.666666666666667</v>
      </c>
      <c r="R6" s="6">
        <f t="shared" si="3"/>
        <v>5</v>
      </c>
    </row>
    <row r="7" spans="1:18" ht="12.75">
      <c r="A7" s="1" t="str">
        <f>'[1]9в_ПО'!A7</f>
        <v>Денисенко Александр</v>
      </c>
      <c r="B7" s="1"/>
      <c r="C7" s="1">
        <v>5</v>
      </c>
      <c r="D7" s="1">
        <v>9</v>
      </c>
      <c r="E7" s="1">
        <v>7</v>
      </c>
      <c r="F7" s="1">
        <v>9</v>
      </c>
      <c r="G7" s="1">
        <v>8</v>
      </c>
      <c r="H7" s="1">
        <v>8</v>
      </c>
      <c r="I7" s="1">
        <v>6</v>
      </c>
      <c r="J7" s="1"/>
      <c r="K7" s="1">
        <v>9</v>
      </c>
      <c r="L7" s="46">
        <f t="shared" si="0"/>
        <v>7.625</v>
      </c>
      <c r="M7" s="6">
        <f t="shared" si="1"/>
        <v>8</v>
      </c>
      <c r="N7" s="47">
        <f>'[1]9в_ПО'!I7</f>
        <v>7</v>
      </c>
      <c r="O7" s="47">
        <f>'[1]9в_ПО'!J7</f>
        <v>9</v>
      </c>
      <c r="P7" s="81">
        <v>9</v>
      </c>
      <c r="Q7" s="48">
        <f t="shared" si="2"/>
        <v>8.333333333333334</v>
      </c>
      <c r="R7" s="6">
        <v>9</v>
      </c>
    </row>
    <row r="8" spans="1:18" ht="12.75">
      <c r="A8" s="1" t="str">
        <f>'[1]9в_ПО'!A8</f>
        <v>Дудко Александр</v>
      </c>
      <c r="B8" s="1">
        <v>7</v>
      </c>
      <c r="C8" s="1">
        <v>7</v>
      </c>
      <c r="D8" s="1">
        <v>7</v>
      </c>
      <c r="E8" s="1">
        <v>7</v>
      </c>
      <c r="F8" s="1">
        <v>9</v>
      </c>
      <c r="G8" s="1">
        <v>2</v>
      </c>
      <c r="H8" s="1">
        <v>2</v>
      </c>
      <c r="I8" s="1">
        <v>9</v>
      </c>
      <c r="J8" s="1"/>
      <c r="K8" s="1">
        <v>9</v>
      </c>
      <c r="L8" s="46">
        <f t="shared" si="0"/>
        <v>6.555555555555555</v>
      </c>
      <c r="M8" s="6">
        <f t="shared" si="1"/>
        <v>7</v>
      </c>
      <c r="N8" s="47">
        <f>'[1]9в_ПО'!I8</f>
        <v>7</v>
      </c>
      <c r="O8" s="47">
        <f>'[1]9в_ПО'!J8</f>
        <v>9</v>
      </c>
      <c r="P8" s="81">
        <v>8</v>
      </c>
      <c r="Q8" s="48">
        <f t="shared" si="2"/>
        <v>8</v>
      </c>
      <c r="R8" s="6">
        <f t="shared" si="3"/>
        <v>8</v>
      </c>
    </row>
    <row r="9" spans="1:18" ht="12.75">
      <c r="A9" s="1" t="str">
        <f>'[1]9в_ПО'!A9</f>
        <v>Каргвига Денис</v>
      </c>
      <c r="B9" s="1"/>
      <c r="C9" s="1">
        <v>8</v>
      </c>
      <c r="D9" s="1">
        <v>9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10</v>
      </c>
      <c r="K9" s="1">
        <v>8</v>
      </c>
      <c r="L9" s="46">
        <f t="shared" si="0"/>
        <v>9.333333333333334</v>
      </c>
      <c r="M9" s="6">
        <v>10</v>
      </c>
      <c r="N9" s="47">
        <f>'[1]9в_ПО'!I9</f>
        <v>9</v>
      </c>
      <c r="O9" s="47">
        <f>'[1]9в_ПО'!J9</f>
        <v>10</v>
      </c>
      <c r="P9" s="81">
        <v>10</v>
      </c>
      <c r="Q9" s="48">
        <f t="shared" si="2"/>
        <v>9.666666666666666</v>
      </c>
      <c r="R9" s="6">
        <f t="shared" si="3"/>
        <v>10</v>
      </c>
    </row>
    <row r="10" spans="1:18" ht="12.75">
      <c r="A10" s="1" t="str">
        <f>'[1]9в_ПО'!A10</f>
        <v>Кейза Сергей</v>
      </c>
      <c r="B10" s="1"/>
      <c r="C10" s="1">
        <v>7</v>
      </c>
      <c r="D10" s="1">
        <v>9</v>
      </c>
      <c r="E10" s="1">
        <v>7</v>
      </c>
      <c r="F10" s="1">
        <v>8</v>
      </c>
      <c r="G10" s="1">
        <v>2</v>
      </c>
      <c r="H10" s="1">
        <v>7</v>
      </c>
      <c r="I10" s="1"/>
      <c r="J10" s="1"/>
      <c r="K10" s="1">
        <v>6</v>
      </c>
      <c r="L10" s="46">
        <f t="shared" si="0"/>
        <v>6.571428571428571</v>
      </c>
      <c r="M10" s="6">
        <f t="shared" si="1"/>
        <v>7</v>
      </c>
      <c r="N10" s="47">
        <f>'[1]9в_ПО'!I10</f>
        <v>7</v>
      </c>
      <c r="O10" s="47">
        <f>'[1]9в_ПО'!J10</f>
        <v>9</v>
      </c>
      <c r="P10" s="81">
        <v>8</v>
      </c>
      <c r="Q10" s="48">
        <f t="shared" si="2"/>
        <v>8</v>
      </c>
      <c r="R10" s="6">
        <f t="shared" si="3"/>
        <v>8</v>
      </c>
    </row>
    <row r="11" spans="1:18" ht="12.75">
      <c r="A11" s="1" t="str">
        <f>'[1]9в_ПО'!A11</f>
        <v>Китурко Татьяна</v>
      </c>
      <c r="B11" s="1"/>
      <c r="C11" s="1">
        <v>8</v>
      </c>
      <c r="D11" s="1">
        <v>9</v>
      </c>
      <c r="E11" s="1">
        <v>8</v>
      </c>
      <c r="F11" s="1">
        <v>9</v>
      </c>
      <c r="G11" s="1">
        <v>7</v>
      </c>
      <c r="H11" s="1">
        <v>7</v>
      </c>
      <c r="I11" s="1">
        <v>6</v>
      </c>
      <c r="J11" s="1"/>
      <c r="K11" s="1">
        <v>7</v>
      </c>
      <c r="L11" s="46">
        <f t="shared" si="0"/>
        <v>7.625</v>
      </c>
      <c r="M11" s="6">
        <f t="shared" si="1"/>
        <v>8</v>
      </c>
      <c r="N11" s="47">
        <f>'[1]9в_ПО'!I11</f>
        <v>8</v>
      </c>
      <c r="O11" s="47">
        <f>'[1]9в_ПО'!J11</f>
        <v>9</v>
      </c>
      <c r="P11" s="81">
        <v>9</v>
      </c>
      <c r="Q11" s="48">
        <f t="shared" si="2"/>
        <v>8.666666666666666</v>
      </c>
      <c r="R11" s="6">
        <f t="shared" si="3"/>
        <v>9</v>
      </c>
    </row>
    <row r="12" spans="1:18" ht="12.75">
      <c r="A12" s="1" t="str">
        <f>'[1]9в_ПО'!A12</f>
        <v>Кравель Дмитрий</v>
      </c>
      <c r="B12" s="1"/>
      <c r="C12" s="1">
        <v>5</v>
      </c>
      <c r="D12" s="1">
        <v>8</v>
      </c>
      <c r="E12" s="1">
        <v>8</v>
      </c>
      <c r="F12" s="1">
        <v>10</v>
      </c>
      <c r="G12" s="1">
        <v>8</v>
      </c>
      <c r="H12" s="1">
        <v>7</v>
      </c>
      <c r="I12" s="1">
        <v>7</v>
      </c>
      <c r="J12" s="1"/>
      <c r="K12" s="1">
        <v>7</v>
      </c>
      <c r="L12" s="46">
        <f t="shared" si="0"/>
        <v>7.5</v>
      </c>
      <c r="M12" s="6">
        <f t="shared" si="1"/>
        <v>8</v>
      </c>
      <c r="N12" s="47">
        <f>'[1]9в_ПО'!I12</f>
        <v>7</v>
      </c>
      <c r="O12" s="47">
        <f>'[1]9в_ПО'!J12</f>
        <v>9</v>
      </c>
      <c r="P12" s="81">
        <v>9</v>
      </c>
      <c r="Q12" s="48">
        <f t="shared" si="2"/>
        <v>8.333333333333334</v>
      </c>
      <c r="R12" s="6">
        <v>9</v>
      </c>
    </row>
    <row r="13" spans="1:18" ht="12.75">
      <c r="A13" s="1" t="str">
        <f>'[1]9в_ПО'!A13</f>
        <v>Липский Михаил</v>
      </c>
      <c r="B13" s="1"/>
      <c r="C13" s="1">
        <v>4</v>
      </c>
      <c r="D13" s="1">
        <v>6</v>
      </c>
      <c r="E13" s="1">
        <v>6</v>
      </c>
      <c r="F13" s="1">
        <v>7</v>
      </c>
      <c r="G13" s="1">
        <v>2</v>
      </c>
      <c r="H13" s="1">
        <v>6</v>
      </c>
      <c r="I13" s="1">
        <v>9</v>
      </c>
      <c r="J13" s="1"/>
      <c r="K13" s="1">
        <v>7</v>
      </c>
      <c r="L13" s="46">
        <f t="shared" si="0"/>
        <v>5.875</v>
      </c>
      <c r="M13" s="6">
        <f t="shared" si="1"/>
        <v>6</v>
      </c>
      <c r="N13" s="47">
        <f>'[1]9в_ПО'!I13</f>
        <v>6</v>
      </c>
      <c r="O13" s="47">
        <f>'[1]9в_ПО'!J13</f>
        <v>7</v>
      </c>
      <c r="P13" s="81">
        <v>6</v>
      </c>
      <c r="Q13" s="48">
        <f t="shared" si="2"/>
        <v>6.333333333333333</v>
      </c>
      <c r="R13" s="6">
        <v>7</v>
      </c>
    </row>
    <row r="14" spans="1:18" ht="12.75">
      <c r="A14" s="1" t="str">
        <f>'[1]9в_ПО'!A14</f>
        <v>Лычковский Максим</v>
      </c>
      <c r="B14" s="1"/>
      <c r="C14" s="1">
        <v>7</v>
      </c>
      <c r="D14" s="1">
        <v>6</v>
      </c>
      <c r="E14" s="1">
        <v>9</v>
      </c>
      <c r="F14" s="1">
        <v>8</v>
      </c>
      <c r="G14" s="1">
        <v>2</v>
      </c>
      <c r="H14" s="1">
        <v>5</v>
      </c>
      <c r="I14" s="1"/>
      <c r="J14" s="1"/>
      <c r="K14" s="1">
        <v>6</v>
      </c>
      <c r="L14" s="46">
        <f t="shared" si="0"/>
        <v>6.142857142857143</v>
      </c>
      <c r="M14" s="6">
        <f t="shared" si="1"/>
        <v>6</v>
      </c>
      <c r="N14" s="47">
        <f>'[1]9в_ПО'!I14</f>
        <v>7</v>
      </c>
      <c r="O14" s="47">
        <f>'[1]9в_ПО'!J14</f>
        <v>6</v>
      </c>
      <c r="P14" s="81">
        <v>8</v>
      </c>
      <c r="Q14" s="48">
        <f t="shared" si="2"/>
        <v>7</v>
      </c>
      <c r="R14" s="6">
        <f t="shared" si="3"/>
        <v>7</v>
      </c>
    </row>
    <row r="15" spans="1:18" ht="12.75">
      <c r="A15" s="1" t="str">
        <f>'[1]9в_ПО'!A15</f>
        <v>Малахов Александр</v>
      </c>
      <c r="B15" s="1"/>
      <c r="C15" s="1">
        <v>6</v>
      </c>
      <c r="D15" s="1">
        <v>9</v>
      </c>
      <c r="E15" s="1">
        <v>9</v>
      </c>
      <c r="F15" s="1">
        <v>10</v>
      </c>
      <c r="G15" s="1">
        <v>9</v>
      </c>
      <c r="H15" s="1">
        <v>9</v>
      </c>
      <c r="I15" s="1">
        <v>8</v>
      </c>
      <c r="J15" s="1">
        <v>10</v>
      </c>
      <c r="K15" s="1">
        <v>6</v>
      </c>
      <c r="L15" s="46">
        <f t="shared" si="0"/>
        <v>8.444444444444445</v>
      </c>
      <c r="M15" s="6">
        <v>9</v>
      </c>
      <c r="N15" s="47">
        <f>'[1]9в_ПО'!I15</f>
        <v>8</v>
      </c>
      <c r="O15" s="47">
        <f>'[1]9в_ПО'!J15</f>
        <v>9</v>
      </c>
      <c r="P15" s="81">
        <v>9</v>
      </c>
      <c r="Q15" s="48">
        <f t="shared" si="2"/>
        <v>8.666666666666666</v>
      </c>
      <c r="R15" s="6">
        <f t="shared" si="3"/>
        <v>9</v>
      </c>
    </row>
    <row r="16" spans="1:18" ht="12.75">
      <c r="A16" s="1" t="str">
        <f>'[1]9в_ПО'!A16</f>
        <v>Малюдинский Михаил</v>
      </c>
      <c r="B16" s="1"/>
      <c r="C16" s="1">
        <v>5</v>
      </c>
      <c r="D16" s="1">
        <v>8</v>
      </c>
      <c r="E16" s="1">
        <v>6</v>
      </c>
      <c r="F16" s="1">
        <v>8</v>
      </c>
      <c r="G16" s="1">
        <v>2</v>
      </c>
      <c r="H16" s="1">
        <v>8</v>
      </c>
      <c r="I16" s="1">
        <v>8</v>
      </c>
      <c r="J16" s="1">
        <v>10</v>
      </c>
      <c r="K16" s="1">
        <v>4</v>
      </c>
      <c r="L16" s="46">
        <f t="shared" si="0"/>
        <v>6.555555555555555</v>
      </c>
      <c r="M16" s="6">
        <f t="shared" si="1"/>
        <v>7</v>
      </c>
      <c r="N16" s="47">
        <f>'[1]9в_ПО'!I16</f>
        <v>8</v>
      </c>
      <c r="O16" s="47">
        <f>'[1]9в_ПО'!J16</f>
        <v>9</v>
      </c>
      <c r="P16" s="81">
        <v>9</v>
      </c>
      <c r="Q16" s="48">
        <f t="shared" si="2"/>
        <v>8.666666666666666</v>
      </c>
      <c r="R16" s="6">
        <f t="shared" si="3"/>
        <v>9</v>
      </c>
    </row>
    <row r="17" spans="1:18" ht="12.75">
      <c r="A17" s="1" t="str">
        <f>'[1]9в_ПО'!A17</f>
        <v>Мисса Юрий</v>
      </c>
      <c r="B17" s="1"/>
      <c r="C17" s="1">
        <v>4</v>
      </c>
      <c r="D17" s="1">
        <v>4</v>
      </c>
      <c r="E17" s="1">
        <v>5</v>
      </c>
      <c r="F17" s="1">
        <v>6</v>
      </c>
      <c r="G17" s="1">
        <v>4</v>
      </c>
      <c r="H17" s="1">
        <v>2</v>
      </c>
      <c r="I17" s="1"/>
      <c r="J17" s="1"/>
      <c r="K17" s="1">
        <v>7</v>
      </c>
      <c r="L17" s="46">
        <f t="shared" si="0"/>
        <v>4.571428571428571</v>
      </c>
      <c r="M17" s="6">
        <f t="shared" si="1"/>
        <v>5</v>
      </c>
      <c r="N17" s="47">
        <f>'[1]9в_ПО'!I17</f>
        <v>7</v>
      </c>
      <c r="O17" s="47">
        <f>'[1]9в_ПО'!J17</f>
        <v>8</v>
      </c>
      <c r="P17" s="81">
        <v>7</v>
      </c>
      <c r="Q17" s="48">
        <f t="shared" si="2"/>
        <v>7.333333333333333</v>
      </c>
      <c r="R17" s="6">
        <v>8</v>
      </c>
    </row>
    <row r="18" spans="1:18" ht="12.75">
      <c r="A18" s="1" t="str">
        <f>'[1]9в_ПО'!A18</f>
        <v>Мисура Максим</v>
      </c>
      <c r="B18" s="1"/>
      <c r="C18" s="1">
        <v>5</v>
      </c>
      <c r="D18" s="1">
        <v>8</v>
      </c>
      <c r="E18" s="1">
        <v>6</v>
      </c>
      <c r="F18" s="1">
        <v>6</v>
      </c>
      <c r="G18" s="1">
        <v>2</v>
      </c>
      <c r="H18" s="1">
        <v>2</v>
      </c>
      <c r="I18" s="1">
        <v>4</v>
      </c>
      <c r="J18" s="1"/>
      <c r="K18" s="1">
        <v>6</v>
      </c>
      <c r="L18" s="46">
        <f t="shared" si="0"/>
        <v>4.875</v>
      </c>
      <c r="M18" s="6">
        <f t="shared" si="1"/>
        <v>5</v>
      </c>
      <c r="N18" s="47">
        <f>'[1]9в_ПО'!I18</f>
        <v>5</v>
      </c>
      <c r="O18" s="47">
        <f>'[1]9в_ПО'!J18</f>
        <v>5</v>
      </c>
      <c r="P18" s="81">
        <v>6</v>
      </c>
      <c r="Q18" s="48">
        <f t="shared" si="2"/>
        <v>5.333333333333333</v>
      </c>
      <c r="R18" s="6">
        <v>6</v>
      </c>
    </row>
    <row r="19" spans="1:18" ht="12.75">
      <c r="A19" s="1" t="str">
        <f>'[1]9в_ПО'!A19</f>
        <v>Мурашко Максим</v>
      </c>
      <c r="B19" s="1"/>
      <c r="C19" s="1">
        <v>4</v>
      </c>
      <c r="D19" s="1">
        <v>7</v>
      </c>
      <c r="E19" s="1">
        <v>2</v>
      </c>
      <c r="F19" s="1">
        <v>2</v>
      </c>
      <c r="G19" s="1">
        <v>2</v>
      </c>
      <c r="H19" s="1">
        <v>2</v>
      </c>
      <c r="I19" s="1"/>
      <c r="J19" s="1"/>
      <c r="K19" s="1">
        <v>7</v>
      </c>
      <c r="L19" s="46">
        <f t="shared" si="0"/>
        <v>3.7142857142857144</v>
      </c>
      <c r="M19" s="6">
        <f t="shared" si="1"/>
        <v>4</v>
      </c>
      <c r="N19" s="47">
        <f>'[1]9в_ПО'!I19</f>
        <v>4</v>
      </c>
      <c r="O19" s="47">
        <f>'[1]9в_ПО'!J19</f>
        <v>4</v>
      </c>
      <c r="P19" s="81">
        <v>5</v>
      </c>
      <c r="Q19" s="48">
        <f t="shared" si="2"/>
        <v>4.333333333333333</v>
      </c>
      <c r="R19" s="6">
        <v>5</v>
      </c>
    </row>
    <row r="20" spans="1:18" ht="12.75">
      <c r="A20" s="1" t="str">
        <f>'[1]9в_ПО'!A20</f>
        <v>Нескин Павел</v>
      </c>
      <c r="B20" s="1"/>
      <c r="C20" s="1">
        <v>5</v>
      </c>
      <c r="D20" s="1">
        <v>7</v>
      </c>
      <c r="E20" s="1">
        <v>8</v>
      </c>
      <c r="F20" s="1">
        <v>9</v>
      </c>
      <c r="G20" s="1">
        <v>6</v>
      </c>
      <c r="H20" s="1">
        <v>8</v>
      </c>
      <c r="I20" s="1">
        <v>9</v>
      </c>
      <c r="J20" s="1"/>
      <c r="K20" s="1">
        <v>9</v>
      </c>
      <c r="L20" s="46">
        <f t="shared" si="0"/>
        <v>7.625</v>
      </c>
      <c r="M20" s="6">
        <f t="shared" si="1"/>
        <v>8</v>
      </c>
      <c r="N20" s="47">
        <f>'[1]9в_ПО'!I20</f>
        <v>9</v>
      </c>
      <c r="O20" s="47">
        <f>'[1]9в_ПО'!J20</f>
        <v>9</v>
      </c>
      <c r="P20" s="81">
        <v>9</v>
      </c>
      <c r="Q20" s="48">
        <f t="shared" si="2"/>
        <v>9</v>
      </c>
      <c r="R20" s="6">
        <f t="shared" si="3"/>
        <v>9</v>
      </c>
    </row>
    <row r="21" spans="1:18" ht="12.75">
      <c r="A21" s="1" t="str">
        <f>'[1]9в_ПО'!A21</f>
        <v>Рыхлевич Владимир</v>
      </c>
      <c r="B21" s="1"/>
      <c r="C21" s="1">
        <v>6</v>
      </c>
      <c r="D21" s="1">
        <v>9</v>
      </c>
      <c r="E21" s="1">
        <v>9</v>
      </c>
      <c r="F21" s="1">
        <v>10</v>
      </c>
      <c r="G21" s="1">
        <v>9</v>
      </c>
      <c r="H21" s="1">
        <v>9</v>
      </c>
      <c r="I21" s="1">
        <v>8</v>
      </c>
      <c r="J21" s="1">
        <v>10</v>
      </c>
      <c r="K21" s="1">
        <v>6</v>
      </c>
      <c r="L21" s="46">
        <f t="shared" si="0"/>
        <v>8.444444444444445</v>
      </c>
      <c r="M21" s="6">
        <v>9</v>
      </c>
      <c r="N21" s="47">
        <f>'[1]9в_ПО'!I21</f>
        <v>8</v>
      </c>
      <c r="O21" s="47">
        <f>'[1]9в_ПО'!J21</f>
        <v>9</v>
      </c>
      <c r="P21" s="81">
        <v>9</v>
      </c>
      <c r="Q21" s="48">
        <f t="shared" si="2"/>
        <v>8.666666666666666</v>
      </c>
      <c r="R21" s="6">
        <f t="shared" si="3"/>
        <v>9</v>
      </c>
    </row>
    <row r="22" spans="1:18" ht="12.75">
      <c r="A22" s="1" t="str">
        <f>'[1]9в_ПО'!A22</f>
        <v>Сайко Вадим</v>
      </c>
      <c r="B22" s="1"/>
      <c r="C22" s="1">
        <v>8</v>
      </c>
      <c r="D22" s="1">
        <v>7</v>
      </c>
      <c r="E22" s="1">
        <v>6</v>
      </c>
      <c r="F22" s="1">
        <v>9</v>
      </c>
      <c r="G22" s="1">
        <v>9</v>
      </c>
      <c r="H22" s="1">
        <v>10</v>
      </c>
      <c r="I22" s="1">
        <v>10</v>
      </c>
      <c r="J22" s="1">
        <v>10</v>
      </c>
      <c r="K22" s="1">
        <v>6</v>
      </c>
      <c r="L22" s="46">
        <f t="shared" si="0"/>
        <v>8.333333333333334</v>
      </c>
      <c r="M22" s="6">
        <v>9</v>
      </c>
      <c r="N22" s="47">
        <f>'[1]9в_ПО'!I22</f>
        <v>7</v>
      </c>
      <c r="O22" s="47">
        <f>'[1]9в_ПО'!J22</f>
        <v>8</v>
      </c>
      <c r="P22" s="81">
        <v>9</v>
      </c>
      <c r="Q22" s="48">
        <f t="shared" si="2"/>
        <v>8</v>
      </c>
      <c r="R22" s="6">
        <f t="shared" si="3"/>
        <v>8</v>
      </c>
    </row>
    <row r="23" spans="1:18" ht="12.75">
      <c r="A23" s="1" t="str">
        <f>'[1]9в_ПО'!A23</f>
        <v>Тихон Александр</v>
      </c>
      <c r="B23" s="1"/>
      <c r="C23" s="1">
        <v>5</v>
      </c>
      <c r="D23" s="1">
        <v>9</v>
      </c>
      <c r="E23" s="1">
        <v>7</v>
      </c>
      <c r="F23" s="1">
        <v>8</v>
      </c>
      <c r="G23" s="1">
        <v>9</v>
      </c>
      <c r="H23" s="1">
        <v>7</v>
      </c>
      <c r="I23" s="1">
        <v>8</v>
      </c>
      <c r="J23" s="1"/>
      <c r="K23" s="1">
        <v>7</v>
      </c>
      <c r="L23" s="46">
        <f t="shared" si="0"/>
        <v>7.5</v>
      </c>
      <c r="M23" s="6">
        <f t="shared" si="1"/>
        <v>8</v>
      </c>
      <c r="N23" s="47">
        <f>'[1]9в_ПО'!I23</f>
        <v>8</v>
      </c>
      <c r="O23" s="47">
        <f>'[1]9в_ПО'!J23</f>
        <v>9</v>
      </c>
      <c r="P23" s="81">
        <v>9</v>
      </c>
      <c r="Q23" s="48">
        <f t="shared" si="2"/>
        <v>8.666666666666666</v>
      </c>
      <c r="R23" s="6">
        <f t="shared" si="3"/>
        <v>9</v>
      </c>
    </row>
    <row r="24" spans="1:18" ht="12.75">
      <c r="A24" s="1" t="str">
        <f>'[1]9в_ПО'!A24</f>
        <v>Фомченко Виталий</v>
      </c>
      <c r="B24" s="1"/>
      <c r="C24" s="1">
        <v>8</v>
      </c>
      <c r="D24" s="1">
        <v>7</v>
      </c>
      <c r="E24" s="1">
        <v>6</v>
      </c>
      <c r="F24" s="1">
        <v>2</v>
      </c>
      <c r="G24" s="1">
        <v>2</v>
      </c>
      <c r="H24" s="1">
        <v>8</v>
      </c>
      <c r="I24" s="1"/>
      <c r="J24" s="1"/>
      <c r="K24" s="1">
        <v>6</v>
      </c>
      <c r="L24" s="46">
        <f t="shared" si="0"/>
        <v>5.571428571428571</v>
      </c>
      <c r="M24" s="6">
        <f t="shared" si="1"/>
        <v>6</v>
      </c>
      <c r="N24" s="47">
        <f>'[1]9в_ПО'!I24</f>
        <v>5</v>
      </c>
      <c r="O24" s="47">
        <f>'[1]9в_ПО'!J24</f>
        <v>7</v>
      </c>
      <c r="P24" s="81">
        <v>8</v>
      </c>
      <c r="Q24" s="48">
        <f t="shared" si="2"/>
        <v>6.666666666666667</v>
      </c>
      <c r="R24" s="6">
        <f t="shared" si="3"/>
        <v>7</v>
      </c>
    </row>
    <row r="25" spans="1:18" ht="12.75">
      <c r="A25" s="1" t="str">
        <f>'[1]9в_ПО'!A25</f>
        <v>Цимош Евгений</v>
      </c>
      <c r="B25" s="1"/>
      <c r="C25" s="1">
        <v>5</v>
      </c>
      <c r="D25" s="1">
        <v>7</v>
      </c>
      <c r="E25" s="1">
        <v>6</v>
      </c>
      <c r="F25" s="1">
        <v>2</v>
      </c>
      <c r="G25" s="1">
        <v>2</v>
      </c>
      <c r="H25" s="1">
        <v>5</v>
      </c>
      <c r="I25" s="1">
        <v>7</v>
      </c>
      <c r="J25" s="1">
        <v>9</v>
      </c>
      <c r="K25" s="1">
        <v>7</v>
      </c>
      <c r="L25" s="46">
        <f t="shared" si="0"/>
        <v>5.555555555555555</v>
      </c>
      <c r="M25" s="6">
        <f t="shared" si="1"/>
        <v>6</v>
      </c>
      <c r="N25" s="47">
        <f>'[1]9в_ПО'!I25</f>
        <v>6</v>
      </c>
      <c r="O25" s="47">
        <f>'[1]9в_ПО'!J25</f>
        <v>5</v>
      </c>
      <c r="P25" s="81">
        <v>7</v>
      </c>
      <c r="Q25" s="48">
        <f t="shared" si="2"/>
        <v>6</v>
      </c>
      <c r="R25" s="6">
        <f t="shared" si="3"/>
        <v>6</v>
      </c>
    </row>
    <row r="26" spans="1:18" ht="12.75">
      <c r="A26" s="1" t="str">
        <f>'[1]9в_ПО'!A26</f>
        <v>Шамрей Роман</v>
      </c>
      <c r="B26" s="1"/>
      <c r="C26" s="1">
        <v>5</v>
      </c>
      <c r="D26" s="1">
        <v>5</v>
      </c>
      <c r="E26" s="1">
        <v>4</v>
      </c>
      <c r="F26" s="1">
        <v>5</v>
      </c>
      <c r="G26" s="1">
        <v>2</v>
      </c>
      <c r="H26" s="1">
        <v>5</v>
      </c>
      <c r="I26" s="1">
        <v>9</v>
      </c>
      <c r="J26" s="1">
        <v>9</v>
      </c>
      <c r="K26" s="1">
        <v>7</v>
      </c>
      <c r="L26" s="46">
        <f t="shared" si="0"/>
        <v>5.666666666666667</v>
      </c>
      <c r="M26" s="6">
        <f t="shared" si="1"/>
        <v>6</v>
      </c>
      <c r="N26" s="47">
        <f>'[1]9в_ПО'!I26</f>
        <v>4</v>
      </c>
      <c r="O26" s="47">
        <f>'[1]9в_ПО'!J26</f>
        <v>4</v>
      </c>
      <c r="P26" s="81">
        <v>5</v>
      </c>
      <c r="Q26" s="48">
        <f t="shared" si="2"/>
        <v>4.333333333333333</v>
      </c>
      <c r="R26" s="6">
        <v>5</v>
      </c>
    </row>
    <row r="27" spans="1:18" ht="12.75">
      <c r="A27" s="1" t="str">
        <f>'[1]9в_ПО'!A27</f>
        <v>Шидерский Роман</v>
      </c>
      <c r="B27" s="1"/>
      <c r="C27" s="1">
        <v>6</v>
      </c>
      <c r="D27" s="1">
        <v>6</v>
      </c>
      <c r="E27" s="1">
        <v>4</v>
      </c>
      <c r="F27" s="1">
        <v>7</v>
      </c>
      <c r="G27" s="1">
        <v>2</v>
      </c>
      <c r="H27" s="1">
        <v>7</v>
      </c>
      <c r="I27" s="1"/>
      <c r="J27" s="1"/>
      <c r="K27" s="1">
        <v>8</v>
      </c>
      <c r="L27" s="46">
        <f t="shared" si="0"/>
        <v>5.714285714285714</v>
      </c>
      <c r="M27" s="6">
        <f t="shared" si="1"/>
        <v>6</v>
      </c>
      <c r="N27" s="47">
        <f>'[1]9в_ПО'!I27</f>
        <v>7</v>
      </c>
      <c r="O27" s="47">
        <f>'[1]9в_ПО'!J27</f>
        <v>8</v>
      </c>
      <c r="P27" s="81">
        <v>9</v>
      </c>
      <c r="Q27" s="48">
        <f t="shared" si="2"/>
        <v>8</v>
      </c>
      <c r="R27" s="6">
        <f t="shared" si="3"/>
        <v>8</v>
      </c>
    </row>
    <row r="28" spans="1:18" ht="12.75">
      <c r="A28" s="1" t="str">
        <f>'[1]9в_ПО'!A28</f>
        <v>Шостак Владимир</v>
      </c>
      <c r="B28" s="1"/>
      <c r="C28" s="1">
        <v>5</v>
      </c>
      <c r="D28" s="1">
        <v>5</v>
      </c>
      <c r="E28" s="1">
        <v>6</v>
      </c>
      <c r="F28" s="1">
        <v>7</v>
      </c>
      <c r="G28" s="1">
        <v>2</v>
      </c>
      <c r="H28" s="1">
        <v>5</v>
      </c>
      <c r="I28" s="1">
        <v>9</v>
      </c>
      <c r="J28" s="1"/>
      <c r="K28" s="1">
        <v>7</v>
      </c>
      <c r="L28" s="46">
        <f t="shared" si="0"/>
        <v>5.75</v>
      </c>
      <c r="M28" s="6">
        <f t="shared" si="1"/>
        <v>6</v>
      </c>
      <c r="N28" s="47">
        <f>'[1]9в_ПО'!I28</f>
        <v>5</v>
      </c>
      <c r="O28" s="47">
        <f>'[1]9в_ПО'!J28</f>
        <v>7</v>
      </c>
      <c r="P28" s="81">
        <v>7</v>
      </c>
      <c r="Q28" s="48">
        <f t="shared" si="2"/>
        <v>6.333333333333333</v>
      </c>
      <c r="R28" s="6">
        <v>7</v>
      </c>
    </row>
    <row r="29" spans="1:18" s="3" customFormat="1" ht="12.75">
      <c r="A29" s="49" t="s">
        <v>65</v>
      </c>
      <c r="B29" s="48">
        <f>AVERAGE(B1:B28)</f>
        <v>7</v>
      </c>
      <c r="C29" s="48">
        <f>AVERAGE(C1:C28)</f>
        <v>5.785714285714286</v>
      </c>
      <c r="D29" s="48">
        <f aca="true" t="shared" si="4" ref="D29:R29">AVERAGE(D1:D28)</f>
        <v>7.178571428571429</v>
      </c>
      <c r="E29" s="48">
        <f t="shared" si="4"/>
        <v>6.892857142857143</v>
      </c>
      <c r="F29" s="48">
        <f t="shared" si="4"/>
        <v>7.571428571428571</v>
      </c>
      <c r="G29" s="48">
        <f t="shared" si="4"/>
        <v>5</v>
      </c>
      <c r="H29" s="48">
        <f t="shared" si="4"/>
        <v>6.357142857142857</v>
      </c>
      <c r="I29" s="48">
        <f>AVERAGE(I1:I28)</f>
        <v>7.6</v>
      </c>
      <c r="J29" s="48">
        <f>AVERAGE(J1:J28)</f>
        <v>9.555555555555555</v>
      </c>
      <c r="K29" s="48">
        <f t="shared" si="4"/>
        <v>6.892857142857143</v>
      </c>
      <c r="L29" s="48">
        <f t="shared" si="4"/>
        <v>6.6696428571428585</v>
      </c>
      <c r="M29" s="48">
        <f t="shared" si="4"/>
        <v>7.035714285714286</v>
      </c>
      <c r="N29" s="48">
        <f t="shared" si="4"/>
        <v>6.714285714285714</v>
      </c>
      <c r="O29" s="48">
        <f t="shared" si="4"/>
        <v>7.785714285714286</v>
      </c>
      <c r="P29" s="48">
        <f t="shared" si="4"/>
        <v>8.035714285714286</v>
      </c>
      <c r="Q29" s="48">
        <f t="shared" si="4"/>
        <v>7.511904761904762</v>
      </c>
      <c r="R29" s="10">
        <f t="shared" si="4"/>
        <v>7.857142857142857</v>
      </c>
    </row>
    <row r="30" spans="1:18" s="3" customFormat="1" ht="12.75">
      <c r="A30" s="49" t="s">
        <v>66</v>
      </c>
      <c r="B30" s="5" t="s">
        <v>86</v>
      </c>
      <c r="C30" s="5" t="s">
        <v>86</v>
      </c>
      <c r="D30" s="5" t="s">
        <v>10</v>
      </c>
      <c r="E30" s="5" t="s">
        <v>11</v>
      </c>
      <c r="F30" s="5" t="s">
        <v>12</v>
      </c>
      <c r="G30" s="5" t="s">
        <v>13</v>
      </c>
      <c r="H30" s="5" t="s">
        <v>14</v>
      </c>
      <c r="I30" s="5" t="s">
        <v>117</v>
      </c>
      <c r="J30" s="5" t="s">
        <v>118</v>
      </c>
      <c r="K30" s="5" t="s">
        <v>5</v>
      </c>
      <c r="L30" s="5" t="s">
        <v>64</v>
      </c>
      <c r="M30" s="7" t="s">
        <v>63</v>
      </c>
      <c r="N30" s="6" t="s">
        <v>62</v>
      </c>
      <c r="O30" s="6" t="s">
        <v>61</v>
      </c>
      <c r="P30" s="6" t="s">
        <v>33</v>
      </c>
      <c r="Q30" s="12" t="s">
        <v>64</v>
      </c>
      <c r="R30" s="6" t="s">
        <v>3</v>
      </c>
    </row>
    <row r="31" spans="1:13" ht="12.75">
      <c r="A31" s="56" t="s">
        <v>2</v>
      </c>
      <c r="B31" s="57"/>
      <c r="C31" s="57"/>
      <c r="D31" s="57"/>
      <c r="E31" s="57"/>
      <c r="F31" s="57"/>
      <c r="G31" s="57"/>
      <c r="H31" s="58"/>
      <c r="I31" s="58"/>
      <c r="J31" s="58"/>
      <c r="K31" s="59"/>
      <c r="L31" s="50">
        <f>M31/28</f>
        <v>1</v>
      </c>
      <c r="M31" s="6">
        <f>COUNTIF(M1:M28,"&gt;3")</f>
        <v>28</v>
      </c>
    </row>
    <row r="32" spans="1:13" ht="12.75">
      <c r="A32" s="51" t="s">
        <v>1</v>
      </c>
      <c r="B32" s="52"/>
      <c r="C32" s="52"/>
      <c r="D32" s="52"/>
      <c r="E32" s="52"/>
      <c r="F32" s="52"/>
      <c r="G32" s="52"/>
      <c r="H32" s="53"/>
      <c r="I32" s="53"/>
      <c r="J32" s="53"/>
      <c r="K32" s="54"/>
      <c r="L32" s="50">
        <f>M32/28</f>
        <v>0.5714285714285714</v>
      </c>
      <c r="M32" s="6">
        <f>COUNTIF(M1:M28,"&gt;6")</f>
        <v>16</v>
      </c>
    </row>
  </sheetData>
  <sheetProtection/>
  <conditionalFormatting sqref="M1:O28 R1:R2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L1:L28 B29:R29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conditionalFormatting sqref="Q1:Q28">
    <cfRule type="cellIs" priority="5" dxfId="0" operator="lessThan" stopIfTrue="1">
      <formula>3.5</formula>
    </cfRule>
    <cfRule type="cellIs" priority="6" dxfId="1" operator="greaterThan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28" sqref="H28"/>
    </sheetView>
  </sheetViews>
  <sheetFormatPr defaultColWidth="9.00390625" defaultRowHeight="12.75"/>
  <cols>
    <col min="1" max="1" width="22.125" style="0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131</v>
      </c>
      <c r="B1" s="1">
        <v>4</v>
      </c>
      <c r="C1" s="1">
        <v>7</v>
      </c>
      <c r="D1" s="1">
        <v>9</v>
      </c>
      <c r="E1" s="1">
        <v>9</v>
      </c>
      <c r="F1" s="1">
        <v>8</v>
      </c>
      <c r="G1" s="1">
        <v>9</v>
      </c>
      <c r="H1" s="1"/>
      <c r="I1" s="48">
        <f>AVERAGE(B1:H1)</f>
        <v>7.666666666666667</v>
      </c>
      <c r="J1" s="6">
        <f aca="true" t="shared" si="0" ref="J1:J30">ROUND(I1,0)</f>
        <v>8</v>
      </c>
      <c r="M1" s="8"/>
    </row>
    <row r="2" spans="1:13" ht="12.75">
      <c r="A2" s="1" t="s">
        <v>132</v>
      </c>
      <c r="B2" s="1">
        <v>7</v>
      </c>
      <c r="C2" s="1">
        <v>9</v>
      </c>
      <c r="D2" s="1">
        <v>10</v>
      </c>
      <c r="E2" s="1">
        <v>6</v>
      </c>
      <c r="F2" s="1">
        <v>7</v>
      </c>
      <c r="G2" s="1">
        <v>10</v>
      </c>
      <c r="H2" s="1"/>
      <c r="I2" s="48">
        <f aca="true" t="shared" si="1" ref="I2:I30">AVERAGE(B2:H2)</f>
        <v>8.166666666666666</v>
      </c>
      <c r="J2" s="6">
        <f t="shared" si="0"/>
        <v>8</v>
      </c>
      <c r="M2" s="8"/>
    </row>
    <row r="3" spans="1:13" ht="12.75">
      <c r="A3" s="1" t="s">
        <v>133</v>
      </c>
      <c r="B3" s="1">
        <v>4</v>
      </c>
      <c r="C3" s="1">
        <v>9</v>
      </c>
      <c r="D3" s="1">
        <v>9</v>
      </c>
      <c r="E3" s="1">
        <v>9</v>
      </c>
      <c r="F3" s="1">
        <v>8</v>
      </c>
      <c r="G3" s="1">
        <v>10</v>
      </c>
      <c r="H3" s="1"/>
      <c r="I3" s="48">
        <f t="shared" si="1"/>
        <v>8.166666666666666</v>
      </c>
      <c r="J3" s="6">
        <f t="shared" si="0"/>
        <v>8</v>
      </c>
      <c r="M3" s="8"/>
    </row>
    <row r="4" spans="1:13" ht="12.75">
      <c r="A4" s="1" t="s">
        <v>134</v>
      </c>
      <c r="B4" s="1">
        <v>9</v>
      </c>
      <c r="C4" s="1">
        <v>10</v>
      </c>
      <c r="D4" s="1">
        <v>9</v>
      </c>
      <c r="E4" s="1">
        <v>9</v>
      </c>
      <c r="F4" s="1">
        <v>9</v>
      </c>
      <c r="G4" s="1">
        <v>10</v>
      </c>
      <c r="H4" s="1">
        <v>10</v>
      </c>
      <c r="I4" s="48">
        <f t="shared" si="1"/>
        <v>9.428571428571429</v>
      </c>
      <c r="J4" s="6">
        <v>10</v>
      </c>
      <c r="M4" s="8"/>
    </row>
    <row r="5" spans="1:13" ht="12.75">
      <c r="A5" s="1" t="s">
        <v>135</v>
      </c>
      <c r="B5" s="1">
        <v>4</v>
      </c>
      <c r="C5" s="1">
        <v>9</v>
      </c>
      <c r="D5" s="1">
        <v>9</v>
      </c>
      <c r="E5" s="1">
        <v>6</v>
      </c>
      <c r="F5" s="1">
        <v>5</v>
      </c>
      <c r="G5" s="1">
        <v>7</v>
      </c>
      <c r="H5" s="1"/>
      <c r="I5" s="48">
        <f t="shared" si="1"/>
        <v>6.666666666666667</v>
      </c>
      <c r="J5" s="6">
        <f t="shared" si="0"/>
        <v>7</v>
      </c>
      <c r="M5" s="8"/>
    </row>
    <row r="6" spans="1:13" ht="12.75">
      <c r="A6" s="1" t="s">
        <v>136</v>
      </c>
      <c r="B6" s="1">
        <v>4</v>
      </c>
      <c r="C6" s="1">
        <v>9</v>
      </c>
      <c r="D6" s="1">
        <v>9</v>
      </c>
      <c r="E6" s="1">
        <v>9</v>
      </c>
      <c r="F6" s="1">
        <v>8</v>
      </c>
      <c r="G6" s="1">
        <v>10</v>
      </c>
      <c r="H6" s="1"/>
      <c r="I6" s="48">
        <f t="shared" si="1"/>
        <v>8.166666666666666</v>
      </c>
      <c r="J6" s="6">
        <f t="shared" si="0"/>
        <v>8</v>
      </c>
      <c r="M6" s="8"/>
    </row>
    <row r="7" spans="1:13" ht="12.75">
      <c r="A7" s="1" t="s">
        <v>137</v>
      </c>
      <c r="B7" s="1">
        <v>5</v>
      </c>
      <c r="C7" s="1">
        <v>8</v>
      </c>
      <c r="D7" s="1">
        <v>10</v>
      </c>
      <c r="E7" s="1">
        <v>5</v>
      </c>
      <c r="F7" s="1">
        <v>2</v>
      </c>
      <c r="G7" s="1">
        <v>8</v>
      </c>
      <c r="H7" s="1"/>
      <c r="I7" s="48">
        <f t="shared" si="1"/>
        <v>6.333333333333333</v>
      </c>
      <c r="J7" s="6">
        <f t="shared" si="0"/>
        <v>6</v>
      </c>
      <c r="M7" s="8"/>
    </row>
    <row r="8" spans="1:13" ht="12.75">
      <c r="A8" s="1" t="s">
        <v>138</v>
      </c>
      <c r="B8" s="1">
        <v>4</v>
      </c>
      <c r="C8" s="1">
        <v>4</v>
      </c>
      <c r="D8" s="1">
        <v>8</v>
      </c>
      <c r="E8" s="1">
        <v>7</v>
      </c>
      <c r="F8" s="1">
        <v>8</v>
      </c>
      <c r="G8" s="1">
        <v>4</v>
      </c>
      <c r="H8" s="1"/>
      <c r="I8" s="48">
        <f t="shared" si="1"/>
        <v>5.833333333333333</v>
      </c>
      <c r="J8" s="6">
        <f t="shared" si="0"/>
        <v>6</v>
      </c>
      <c r="M8" s="8"/>
    </row>
    <row r="9" spans="1:13" ht="12.75">
      <c r="A9" s="1" t="s">
        <v>139</v>
      </c>
      <c r="B9" s="1">
        <v>8</v>
      </c>
      <c r="C9" s="1">
        <v>8</v>
      </c>
      <c r="D9" s="1">
        <v>9</v>
      </c>
      <c r="E9" s="1">
        <v>10</v>
      </c>
      <c r="F9" s="1">
        <v>7</v>
      </c>
      <c r="G9" s="1">
        <v>10</v>
      </c>
      <c r="H9" s="1"/>
      <c r="I9" s="48">
        <f t="shared" si="1"/>
        <v>8.666666666666666</v>
      </c>
      <c r="J9" s="6">
        <f t="shared" si="0"/>
        <v>9</v>
      </c>
      <c r="M9" s="8"/>
    </row>
    <row r="10" spans="1:13" ht="12.75">
      <c r="A10" s="1" t="s">
        <v>140</v>
      </c>
      <c r="B10" s="1">
        <v>8</v>
      </c>
      <c r="C10" s="1">
        <v>8</v>
      </c>
      <c r="D10" s="1">
        <v>9</v>
      </c>
      <c r="E10" s="1">
        <v>10</v>
      </c>
      <c r="F10" s="1">
        <v>7</v>
      </c>
      <c r="G10" s="1">
        <v>10</v>
      </c>
      <c r="H10" s="1"/>
      <c r="I10" s="48">
        <f t="shared" si="1"/>
        <v>8.666666666666666</v>
      </c>
      <c r="J10" s="6">
        <f t="shared" si="0"/>
        <v>9</v>
      </c>
      <c r="M10" s="8"/>
    </row>
    <row r="11" spans="1:13" ht="12.75">
      <c r="A11" s="1" t="s">
        <v>141</v>
      </c>
      <c r="B11" s="1">
        <v>9</v>
      </c>
      <c r="C11" s="1">
        <v>10</v>
      </c>
      <c r="D11" s="1">
        <v>9</v>
      </c>
      <c r="E11" s="1">
        <v>9</v>
      </c>
      <c r="F11" s="1">
        <v>9</v>
      </c>
      <c r="G11" s="1">
        <v>10</v>
      </c>
      <c r="H11" s="1">
        <v>10</v>
      </c>
      <c r="I11" s="48">
        <f t="shared" si="1"/>
        <v>9.428571428571429</v>
      </c>
      <c r="J11" s="6">
        <v>10</v>
      </c>
      <c r="M11" s="8"/>
    </row>
    <row r="12" spans="1:13" ht="12.75">
      <c r="A12" s="1" t="s">
        <v>142</v>
      </c>
      <c r="B12" s="1">
        <v>4</v>
      </c>
      <c r="C12" s="1">
        <v>4</v>
      </c>
      <c r="D12" s="1">
        <v>10</v>
      </c>
      <c r="E12" s="1">
        <v>5</v>
      </c>
      <c r="F12" s="1">
        <v>8</v>
      </c>
      <c r="G12" s="1">
        <v>7</v>
      </c>
      <c r="H12" s="1"/>
      <c r="I12" s="48">
        <f t="shared" si="1"/>
        <v>6.333333333333333</v>
      </c>
      <c r="J12" s="6">
        <f t="shared" si="0"/>
        <v>6</v>
      </c>
      <c r="M12" s="8"/>
    </row>
    <row r="13" spans="1:13" ht="12.75">
      <c r="A13" s="1" t="s">
        <v>143</v>
      </c>
      <c r="B13" s="1">
        <v>4</v>
      </c>
      <c r="C13" s="1">
        <v>2</v>
      </c>
      <c r="D13" s="1">
        <v>10</v>
      </c>
      <c r="E13" s="1">
        <v>7</v>
      </c>
      <c r="F13" s="1">
        <v>10</v>
      </c>
      <c r="G13" s="1">
        <v>8</v>
      </c>
      <c r="H13" s="1"/>
      <c r="I13" s="48">
        <f t="shared" si="1"/>
        <v>6.833333333333333</v>
      </c>
      <c r="J13" s="6">
        <f t="shared" si="0"/>
        <v>7</v>
      </c>
      <c r="M13" s="8"/>
    </row>
    <row r="14" spans="1:13" ht="12.75">
      <c r="A14" s="1" t="s">
        <v>144</v>
      </c>
      <c r="B14" s="1">
        <v>7</v>
      </c>
      <c r="C14" s="1">
        <v>9</v>
      </c>
      <c r="D14" s="1">
        <v>10</v>
      </c>
      <c r="E14" s="1">
        <v>6</v>
      </c>
      <c r="F14" s="1">
        <v>7</v>
      </c>
      <c r="G14" s="1">
        <v>10</v>
      </c>
      <c r="H14" s="1"/>
      <c r="I14" s="48">
        <f t="shared" si="1"/>
        <v>8.166666666666666</v>
      </c>
      <c r="J14" s="6">
        <f t="shared" si="0"/>
        <v>8</v>
      </c>
      <c r="M14" s="8"/>
    </row>
    <row r="15" spans="1:13" ht="12.75">
      <c r="A15" s="1" t="s">
        <v>145</v>
      </c>
      <c r="B15" s="1">
        <v>9</v>
      </c>
      <c r="C15" s="1">
        <v>9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48">
        <f t="shared" si="1"/>
        <v>9.428571428571429</v>
      </c>
      <c r="J15" s="6">
        <v>10</v>
      </c>
      <c r="M15" s="8"/>
    </row>
    <row r="16" spans="1:13" ht="12.75">
      <c r="A16" s="1" t="s">
        <v>288</v>
      </c>
      <c r="B16" s="1">
        <v>6</v>
      </c>
      <c r="C16" s="1">
        <v>4</v>
      </c>
      <c r="D16" s="1">
        <v>2</v>
      </c>
      <c r="E16" s="1">
        <v>6</v>
      </c>
      <c r="F16" s="1"/>
      <c r="G16" s="1">
        <v>7</v>
      </c>
      <c r="H16" s="1"/>
      <c r="I16" s="48">
        <f t="shared" si="1"/>
        <v>5</v>
      </c>
      <c r="J16" s="6">
        <f t="shared" si="0"/>
        <v>5</v>
      </c>
      <c r="M16" s="8"/>
    </row>
    <row r="17" spans="1:13" ht="12.75">
      <c r="A17" s="1" t="s">
        <v>251</v>
      </c>
      <c r="B17" s="1">
        <v>7</v>
      </c>
      <c r="C17" s="1">
        <v>9</v>
      </c>
      <c r="D17" s="1">
        <v>8</v>
      </c>
      <c r="E17" s="1">
        <v>6</v>
      </c>
      <c r="F17" s="1"/>
      <c r="G17" s="1">
        <v>5</v>
      </c>
      <c r="H17" s="1"/>
      <c r="I17" s="48">
        <f t="shared" si="1"/>
        <v>7</v>
      </c>
      <c r="J17" s="6">
        <f t="shared" si="0"/>
        <v>7</v>
      </c>
      <c r="M17" s="8"/>
    </row>
    <row r="18" spans="1:13" ht="12.75">
      <c r="A18" s="1" t="s">
        <v>289</v>
      </c>
      <c r="B18" s="1">
        <v>4</v>
      </c>
      <c r="C18" s="1">
        <v>4</v>
      </c>
      <c r="D18" s="1">
        <v>10</v>
      </c>
      <c r="E18" s="1">
        <v>2</v>
      </c>
      <c r="F18" s="1"/>
      <c r="G18" s="1">
        <v>7</v>
      </c>
      <c r="H18" s="1"/>
      <c r="I18" s="48">
        <f t="shared" si="1"/>
        <v>5.4</v>
      </c>
      <c r="J18" s="6">
        <v>6</v>
      </c>
      <c r="M18" s="8"/>
    </row>
    <row r="19" spans="1:13" ht="12.75">
      <c r="A19" s="1" t="s">
        <v>287</v>
      </c>
      <c r="B19" s="1">
        <v>4</v>
      </c>
      <c r="C19" s="1">
        <v>6</v>
      </c>
      <c r="D19" s="1">
        <v>4</v>
      </c>
      <c r="E19" s="1">
        <v>6</v>
      </c>
      <c r="F19" s="1"/>
      <c r="G19" s="1">
        <v>8</v>
      </c>
      <c r="H19" s="1"/>
      <c r="I19" s="48">
        <f t="shared" si="1"/>
        <v>5.6</v>
      </c>
      <c r="J19" s="6">
        <f t="shared" si="0"/>
        <v>6</v>
      </c>
      <c r="M19" s="8"/>
    </row>
    <row r="20" spans="1:13" ht="12.75">
      <c r="A20" s="1" t="s">
        <v>290</v>
      </c>
      <c r="B20" s="1">
        <v>7</v>
      </c>
      <c r="C20" s="1">
        <v>9</v>
      </c>
      <c r="D20" s="1">
        <v>8</v>
      </c>
      <c r="E20" s="1">
        <v>6</v>
      </c>
      <c r="F20" s="1"/>
      <c r="G20" s="1">
        <v>5</v>
      </c>
      <c r="H20" s="1"/>
      <c r="I20" s="48">
        <f t="shared" si="1"/>
        <v>7</v>
      </c>
      <c r="J20" s="6">
        <f t="shared" si="0"/>
        <v>7</v>
      </c>
      <c r="M20" s="8"/>
    </row>
    <row r="21" spans="1:13" ht="12.75">
      <c r="A21" s="1" t="s">
        <v>252</v>
      </c>
      <c r="B21" s="1">
        <v>4</v>
      </c>
      <c r="C21" s="1">
        <v>5</v>
      </c>
      <c r="D21" s="1">
        <v>9</v>
      </c>
      <c r="E21" s="1">
        <v>2</v>
      </c>
      <c r="F21" s="1"/>
      <c r="G21" s="1">
        <v>4</v>
      </c>
      <c r="H21" s="1"/>
      <c r="I21" s="48">
        <f t="shared" si="1"/>
        <v>4.8</v>
      </c>
      <c r="J21" s="6">
        <f t="shared" si="0"/>
        <v>5</v>
      </c>
      <c r="M21" s="8"/>
    </row>
    <row r="22" spans="1:13" ht="12.75">
      <c r="A22" s="1" t="s">
        <v>253</v>
      </c>
      <c r="B22" s="1">
        <v>8</v>
      </c>
      <c r="C22" s="1">
        <v>5</v>
      </c>
      <c r="D22" s="1">
        <v>9</v>
      </c>
      <c r="E22" s="1">
        <v>6</v>
      </c>
      <c r="F22" s="1"/>
      <c r="G22" s="1">
        <v>7</v>
      </c>
      <c r="H22" s="1"/>
      <c r="I22" s="48">
        <f t="shared" si="1"/>
        <v>7</v>
      </c>
      <c r="J22" s="6">
        <f t="shared" si="0"/>
        <v>7</v>
      </c>
      <c r="M22" s="8"/>
    </row>
    <row r="23" spans="1:13" ht="12.75">
      <c r="A23" s="1" t="s">
        <v>254</v>
      </c>
      <c r="B23" s="1">
        <v>4</v>
      </c>
      <c r="C23" s="1">
        <v>4</v>
      </c>
      <c r="D23" s="1">
        <v>6</v>
      </c>
      <c r="E23" s="1">
        <v>6</v>
      </c>
      <c r="F23" s="1"/>
      <c r="G23" s="1">
        <v>7</v>
      </c>
      <c r="H23" s="1"/>
      <c r="I23" s="48">
        <f t="shared" si="1"/>
        <v>5.4</v>
      </c>
      <c r="J23" s="6">
        <v>6</v>
      </c>
      <c r="M23" s="8"/>
    </row>
    <row r="24" spans="1:13" ht="12.75">
      <c r="A24" s="1" t="s">
        <v>255</v>
      </c>
      <c r="B24" s="1">
        <v>5</v>
      </c>
      <c r="C24" s="1">
        <v>4</v>
      </c>
      <c r="D24" s="1">
        <v>8</v>
      </c>
      <c r="E24" s="1">
        <v>2</v>
      </c>
      <c r="F24" s="1"/>
      <c r="G24" s="1">
        <v>6</v>
      </c>
      <c r="H24" s="1"/>
      <c r="I24" s="48">
        <f t="shared" si="1"/>
        <v>5</v>
      </c>
      <c r="J24" s="6">
        <f t="shared" si="0"/>
        <v>5</v>
      </c>
      <c r="M24" s="8"/>
    </row>
    <row r="25" spans="1:13" ht="12.75">
      <c r="A25" s="1" t="s">
        <v>256</v>
      </c>
      <c r="B25" s="1">
        <v>8</v>
      </c>
      <c r="C25" s="1">
        <v>9</v>
      </c>
      <c r="D25" s="1">
        <v>9</v>
      </c>
      <c r="E25" s="1">
        <v>2</v>
      </c>
      <c r="F25" s="1"/>
      <c r="G25" s="1">
        <v>6</v>
      </c>
      <c r="H25" s="1"/>
      <c r="I25" s="48">
        <f t="shared" si="1"/>
        <v>6.8</v>
      </c>
      <c r="J25" s="6">
        <f t="shared" si="0"/>
        <v>7</v>
      </c>
      <c r="M25" s="8"/>
    </row>
    <row r="26" spans="1:13" ht="12.75">
      <c r="A26" s="1" t="s">
        <v>257</v>
      </c>
      <c r="B26" s="1">
        <v>3</v>
      </c>
      <c r="C26" s="1">
        <v>5</v>
      </c>
      <c r="D26" s="1">
        <v>8</v>
      </c>
      <c r="E26" s="1">
        <v>2</v>
      </c>
      <c r="F26" s="1">
        <v>2</v>
      </c>
      <c r="G26" s="1">
        <v>4</v>
      </c>
      <c r="H26" s="1"/>
      <c r="I26" s="48">
        <f t="shared" si="1"/>
        <v>4</v>
      </c>
      <c r="J26" s="6">
        <f t="shared" si="0"/>
        <v>4</v>
      </c>
      <c r="M26" s="8"/>
    </row>
    <row r="27" spans="1:13" ht="12.75">
      <c r="A27" s="1" t="s">
        <v>291</v>
      </c>
      <c r="B27" s="1">
        <v>4</v>
      </c>
      <c r="C27" s="1">
        <v>6</v>
      </c>
      <c r="D27" s="1">
        <v>8</v>
      </c>
      <c r="E27" s="1">
        <v>6</v>
      </c>
      <c r="F27" s="1"/>
      <c r="G27" s="1">
        <v>10</v>
      </c>
      <c r="H27" s="1"/>
      <c r="I27" s="48">
        <f t="shared" si="1"/>
        <v>6.8</v>
      </c>
      <c r="J27" s="6">
        <f t="shared" si="0"/>
        <v>7</v>
      </c>
      <c r="M27" s="8"/>
    </row>
    <row r="28" spans="1:13" ht="12.75">
      <c r="A28" s="1" t="s">
        <v>258</v>
      </c>
      <c r="B28" s="1">
        <v>5</v>
      </c>
      <c r="C28" s="1">
        <v>4</v>
      </c>
      <c r="D28" s="1">
        <v>8</v>
      </c>
      <c r="E28" s="1">
        <v>2</v>
      </c>
      <c r="F28" s="1"/>
      <c r="G28" s="1">
        <v>6</v>
      </c>
      <c r="H28" s="1"/>
      <c r="I28" s="48">
        <f t="shared" si="1"/>
        <v>5</v>
      </c>
      <c r="J28" s="6">
        <f t="shared" si="0"/>
        <v>5</v>
      </c>
      <c r="M28" s="8"/>
    </row>
    <row r="29" spans="1:13" ht="12.75">
      <c r="A29" s="1" t="s">
        <v>259</v>
      </c>
      <c r="B29" s="1">
        <v>8</v>
      </c>
      <c r="C29" s="1">
        <v>9</v>
      </c>
      <c r="D29" s="1">
        <v>10</v>
      </c>
      <c r="E29" s="1">
        <v>8</v>
      </c>
      <c r="F29" s="1"/>
      <c r="G29" s="1">
        <v>10</v>
      </c>
      <c r="H29" s="1"/>
      <c r="I29" s="48">
        <f t="shared" si="1"/>
        <v>9</v>
      </c>
      <c r="J29" s="6">
        <f t="shared" si="0"/>
        <v>9</v>
      </c>
      <c r="M29" s="8"/>
    </row>
    <row r="30" spans="1:13" ht="12.75">
      <c r="A30" s="1" t="s">
        <v>260</v>
      </c>
      <c r="B30" s="1">
        <v>8</v>
      </c>
      <c r="C30" s="1">
        <v>10</v>
      </c>
      <c r="D30" s="1">
        <v>10</v>
      </c>
      <c r="E30" s="1">
        <v>10</v>
      </c>
      <c r="F30" s="1">
        <v>9</v>
      </c>
      <c r="G30" s="1">
        <v>10</v>
      </c>
      <c r="H30" s="1"/>
      <c r="I30" s="48">
        <f t="shared" si="1"/>
        <v>9.5</v>
      </c>
      <c r="J30" s="6">
        <f t="shared" si="0"/>
        <v>10</v>
      </c>
      <c r="M30" s="8"/>
    </row>
    <row r="31" spans="1:13" s="3" customFormat="1" ht="12.75">
      <c r="A31" s="4" t="s">
        <v>0</v>
      </c>
      <c r="B31" s="48">
        <f>AVERAGE(B1:B30)</f>
        <v>5.833333333333333</v>
      </c>
      <c r="C31" s="48">
        <f aca="true" t="shared" si="2" ref="C31:J31">AVERAGE(C1:C30)</f>
        <v>6.933333333333334</v>
      </c>
      <c r="D31" s="48">
        <f t="shared" si="2"/>
        <v>8.566666666666666</v>
      </c>
      <c r="E31" s="48">
        <f t="shared" si="2"/>
        <v>6.3</v>
      </c>
      <c r="F31" s="48">
        <f t="shared" si="2"/>
        <v>7.176470588235294</v>
      </c>
      <c r="G31" s="48">
        <f t="shared" si="2"/>
        <v>7.833333333333333</v>
      </c>
      <c r="H31" s="48">
        <f t="shared" si="2"/>
        <v>10</v>
      </c>
      <c r="I31" s="48">
        <f t="shared" si="2"/>
        <v>7.041746031746033</v>
      </c>
      <c r="J31" s="10">
        <f t="shared" si="2"/>
        <v>7.2</v>
      </c>
      <c r="K31"/>
      <c r="L31"/>
      <c r="M31"/>
    </row>
    <row r="32" spans="1:13" s="3" customFormat="1" ht="12.75">
      <c r="A32" s="4"/>
      <c r="B32" s="4" t="s">
        <v>4</v>
      </c>
      <c r="C32" s="5" t="s">
        <v>6</v>
      </c>
      <c r="D32" s="5" t="s">
        <v>7</v>
      </c>
      <c r="E32" s="4" t="s">
        <v>8</v>
      </c>
      <c r="F32" s="5" t="s">
        <v>9</v>
      </c>
      <c r="G32" s="5" t="s">
        <v>24</v>
      </c>
      <c r="H32" s="5" t="s">
        <v>295</v>
      </c>
      <c r="I32" s="7" t="s">
        <v>64</v>
      </c>
      <c r="J32" s="7" t="s">
        <v>67</v>
      </c>
      <c r="K32"/>
      <c r="L32"/>
      <c r="M32"/>
    </row>
    <row r="33" spans="1:10" ht="12.75">
      <c r="A33" s="61" t="s">
        <v>2</v>
      </c>
      <c r="B33" s="62"/>
      <c r="C33" s="62"/>
      <c r="D33" s="62"/>
      <c r="E33" s="62"/>
      <c r="F33" s="65"/>
      <c r="G33" s="66"/>
      <c r="H33" s="66"/>
      <c r="I33" s="50">
        <f>J33/30</f>
        <v>1</v>
      </c>
      <c r="J33" s="6">
        <f>COUNTIF(J1:J30,"&gt;3")</f>
        <v>30</v>
      </c>
    </row>
    <row r="34" spans="1:10" ht="12.75">
      <c r="A34" s="51" t="s">
        <v>1</v>
      </c>
      <c r="B34" s="52"/>
      <c r="C34" s="52"/>
      <c r="D34" s="52"/>
      <c r="E34" s="52"/>
      <c r="F34" s="53"/>
      <c r="G34" s="54"/>
      <c r="H34" s="54"/>
      <c r="I34" s="50">
        <f>J34/30</f>
        <v>0.6333333333333333</v>
      </c>
      <c r="J34" s="6">
        <f>COUNTIF(J1:J30,"&gt;6")</f>
        <v>19</v>
      </c>
    </row>
  </sheetData>
  <sheetProtection/>
  <conditionalFormatting sqref="B31:J31 I1:I30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28" sqref="H28"/>
    </sheetView>
  </sheetViews>
  <sheetFormatPr defaultColWidth="9.00390625" defaultRowHeight="12.75"/>
  <cols>
    <col min="1" max="1" width="22.875" style="0" customWidth="1"/>
    <col min="2" max="2" width="4.625" style="0" bestFit="1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176</v>
      </c>
      <c r="B1" s="1"/>
      <c r="C1" s="1">
        <v>2</v>
      </c>
      <c r="D1" s="1">
        <v>5</v>
      </c>
      <c r="E1" s="1">
        <v>2</v>
      </c>
      <c r="F1" s="1">
        <v>4</v>
      </c>
      <c r="G1" s="1">
        <v>4</v>
      </c>
      <c r="H1" s="1">
        <v>4</v>
      </c>
      <c r="I1" s="48">
        <f aca="true" t="shared" si="0" ref="I1:I14">AVERAGE(B1:H1)</f>
        <v>3.5</v>
      </c>
      <c r="J1" s="6">
        <f aca="true" t="shared" si="1" ref="J1:J28">ROUND(I1,0)</f>
        <v>4</v>
      </c>
      <c r="M1" s="8"/>
    </row>
    <row r="2" spans="1:13" ht="12.75">
      <c r="A2" s="1" t="s">
        <v>177</v>
      </c>
      <c r="B2" s="1"/>
      <c r="C2" s="1">
        <v>2</v>
      </c>
      <c r="D2" s="1">
        <v>7</v>
      </c>
      <c r="E2" s="1">
        <v>3</v>
      </c>
      <c r="F2" s="1">
        <v>2</v>
      </c>
      <c r="G2" s="1"/>
      <c r="H2" s="1">
        <v>7</v>
      </c>
      <c r="I2" s="48">
        <f t="shared" si="0"/>
        <v>4.2</v>
      </c>
      <c r="J2" s="6">
        <f t="shared" si="1"/>
        <v>4</v>
      </c>
      <c r="M2" s="8"/>
    </row>
    <row r="3" spans="1:13" ht="12.75">
      <c r="A3" s="1" t="s">
        <v>178</v>
      </c>
      <c r="B3" s="1"/>
      <c r="C3" s="1">
        <v>2</v>
      </c>
      <c r="D3" s="1">
        <v>9</v>
      </c>
      <c r="E3" s="1">
        <v>7</v>
      </c>
      <c r="F3" s="1">
        <v>7</v>
      </c>
      <c r="G3" s="1">
        <v>4</v>
      </c>
      <c r="H3" s="1">
        <v>7</v>
      </c>
      <c r="I3" s="48">
        <f t="shared" si="0"/>
        <v>6</v>
      </c>
      <c r="J3" s="6">
        <f t="shared" si="1"/>
        <v>6</v>
      </c>
      <c r="M3" s="8"/>
    </row>
    <row r="4" spans="1:13" ht="12.75">
      <c r="A4" s="1" t="s">
        <v>179</v>
      </c>
      <c r="B4" s="1">
        <v>8</v>
      </c>
      <c r="C4" s="1">
        <v>2</v>
      </c>
      <c r="D4" s="1">
        <v>2</v>
      </c>
      <c r="E4" s="1">
        <v>6</v>
      </c>
      <c r="F4" s="1">
        <v>5</v>
      </c>
      <c r="G4" s="1">
        <v>8</v>
      </c>
      <c r="H4" s="1">
        <v>7</v>
      </c>
      <c r="I4" s="48">
        <f t="shared" si="0"/>
        <v>5.428571428571429</v>
      </c>
      <c r="J4" s="6">
        <v>6</v>
      </c>
      <c r="M4" s="8"/>
    </row>
    <row r="5" spans="1:13" ht="12.75">
      <c r="A5" s="1" t="s">
        <v>180</v>
      </c>
      <c r="B5" s="1"/>
      <c r="C5" s="1">
        <v>7</v>
      </c>
      <c r="D5" s="1">
        <v>9</v>
      </c>
      <c r="E5" s="1">
        <v>9</v>
      </c>
      <c r="F5" s="1">
        <v>8</v>
      </c>
      <c r="G5" s="1">
        <v>9</v>
      </c>
      <c r="H5" s="1">
        <v>10</v>
      </c>
      <c r="I5" s="48">
        <f t="shared" si="0"/>
        <v>8.666666666666666</v>
      </c>
      <c r="J5" s="6">
        <f t="shared" si="1"/>
        <v>9</v>
      </c>
      <c r="M5" s="8"/>
    </row>
    <row r="6" spans="1:13" ht="12.75">
      <c r="A6" s="1" t="s">
        <v>181</v>
      </c>
      <c r="B6" s="1"/>
      <c r="C6" s="1">
        <v>7</v>
      </c>
      <c r="D6" s="1">
        <v>5</v>
      </c>
      <c r="E6" s="1">
        <v>5</v>
      </c>
      <c r="F6" s="1">
        <v>6</v>
      </c>
      <c r="G6" s="1">
        <v>5</v>
      </c>
      <c r="H6" s="1">
        <v>6</v>
      </c>
      <c r="I6" s="48">
        <f t="shared" si="0"/>
        <v>5.666666666666667</v>
      </c>
      <c r="J6" s="6">
        <f t="shared" si="1"/>
        <v>6</v>
      </c>
      <c r="M6" s="8"/>
    </row>
    <row r="7" spans="1:13" ht="12.75">
      <c r="A7" s="1" t="s">
        <v>182</v>
      </c>
      <c r="B7" s="1"/>
      <c r="C7" s="1">
        <v>2</v>
      </c>
      <c r="D7" s="1">
        <v>5</v>
      </c>
      <c r="E7" s="1">
        <v>2</v>
      </c>
      <c r="F7" s="1">
        <v>4</v>
      </c>
      <c r="G7" s="1">
        <v>4</v>
      </c>
      <c r="H7" s="1">
        <v>4</v>
      </c>
      <c r="I7" s="48">
        <f t="shared" si="0"/>
        <v>3.5</v>
      </c>
      <c r="J7" s="6">
        <f t="shared" si="1"/>
        <v>4</v>
      </c>
      <c r="M7" s="8"/>
    </row>
    <row r="8" spans="1:13" ht="12.75">
      <c r="A8" s="1" t="s">
        <v>183</v>
      </c>
      <c r="B8" s="1"/>
      <c r="C8" s="1">
        <v>7</v>
      </c>
      <c r="D8" s="1">
        <v>5</v>
      </c>
      <c r="E8" s="1">
        <v>5</v>
      </c>
      <c r="F8" s="1">
        <v>6</v>
      </c>
      <c r="G8" s="1">
        <v>5</v>
      </c>
      <c r="H8" s="1">
        <v>6</v>
      </c>
      <c r="I8" s="48">
        <f t="shared" si="0"/>
        <v>5.666666666666667</v>
      </c>
      <c r="J8" s="6">
        <f t="shared" si="1"/>
        <v>6</v>
      </c>
      <c r="M8" s="8"/>
    </row>
    <row r="9" spans="1:13" ht="12.75">
      <c r="A9" s="1" t="s">
        <v>184</v>
      </c>
      <c r="B9" s="1"/>
      <c r="C9" s="1">
        <v>6</v>
      </c>
      <c r="D9" s="1">
        <v>6</v>
      </c>
      <c r="E9" s="1">
        <v>4</v>
      </c>
      <c r="F9" s="1">
        <v>4</v>
      </c>
      <c r="G9" s="1"/>
      <c r="H9" s="1">
        <v>5</v>
      </c>
      <c r="I9" s="48">
        <f t="shared" si="0"/>
        <v>5</v>
      </c>
      <c r="J9" s="6">
        <f t="shared" si="1"/>
        <v>5</v>
      </c>
      <c r="M9" s="8"/>
    </row>
    <row r="10" spans="1:13" ht="12.75">
      <c r="A10" s="1" t="s">
        <v>185</v>
      </c>
      <c r="B10" s="1"/>
      <c r="C10" s="1">
        <v>8</v>
      </c>
      <c r="D10" s="1">
        <v>7</v>
      </c>
      <c r="E10" s="1">
        <v>8</v>
      </c>
      <c r="F10" s="1">
        <v>10</v>
      </c>
      <c r="G10" s="1">
        <v>4</v>
      </c>
      <c r="H10" s="1">
        <v>9</v>
      </c>
      <c r="I10" s="48">
        <f t="shared" si="0"/>
        <v>7.666666666666667</v>
      </c>
      <c r="J10" s="6">
        <f t="shared" si="1"/>
        <v>8</v>
      </c>
      <c r="M10" s="8"/>
    </row>
    <row r="11" spans="1:13" ht="12.75">
      <c r="A11" s="1" t="s">
        <v>186</v>
      </c>
      <c r="B11" s="1"/>
      <c r="C11" s="1">
        <v>8</v>
      </c>
      <c r="D11" s="1">
        <v>9</v>
      </c>
      <c r="E11" s="1">
        <v>10</v>
      </c>
      <c r="F11" s="1">
        <v>8</v>
      </c>
      <c r="G11" s="1">
        <v>6</v>
      </c>
      <c r="H11" s="1">
        <v>10</v>
      </c>
      <c r="I11" s="48">
        <f t="shared" si="0"/>
        <v>8.5</v>
      </c>
      <c r="J11" s="6">
        <f t="shared" si="1"/>
        <v>9</v>
      </c>
      <c r="M11" s="8"/>
    </row>
    <row r="12" spans="1:13" ht="12.75">
      <c r="A12" s="1" t="s">
        <v>187</v>
      </c>
      <c r="B12" s="1"/>
      <c r="C12" s="1">
        <v>7</v>
      </c>
      <c r="D12" s="1">
        <v>9</v>
      </c>
      <c r="E12" s="1">
        <v>9</v>
      </c>
      <c r="F12" s="1">
        <v>8</v>
      </c>
      <c r="G12" s="1">
        <v>9</v>
      </c>
      <c r="H12" s="1">
        <v>10</v>
      </c>
      <c r="I12" s="48">
        <f t="shared" si="0"/>
        <v>8.666666666666666</v>
      </c>
      <c r="J12" s="6">
        <f t="shared" si="1"/>
        <v>9</v>
      </c>
      <c r="M12" s="8"/>
    </row>
    <row r="13" spans="1:13" ht="12.75">
      <c r="A13" s="1" t="s">
        <v>188</v>
      </c>
      <c r="B13" s="1"/>
      <c r="C13" s="1">
        <v>7</v>
      </c>
      <c r="D13" s="1">
        <v>9</v>
      </c>
      <c r="E13" s="1">
        <v>10</v>
      </c>
      <c r="F13" s="1">
        <v>6</v>
      </c>
      <c r="G13" s="1">
        <v>2</v>
      </c>
      <c r="H13" s="1">
        <v>6</v>
      </c>
      <c r="I13" s="48">
        <f t="shared" si="0"/>
        <v>6.666666666666667</v>
      </c>
      <c r="J13" s="6">
        <f t="shared" si="1"/>
        <v>7</v>
      </c>
      <c r="M13" s="8"/>
    </row>
    <row r="14" spans="1:13" ht="12.75">
      <c r="A14" s="1" t="s">
        <v>189</v>
      </c>
      <c r="B14" s="1"/>
      <c r="C14" s="1">
        <v>2</v>
      </c>
      <c r="D14" s="1">
        <v>2</v>
      </c>
      <c r="E14" s="1">
        <v>2</v>
      </c>
      <c r="F14" s="1">
        <v>7</v>
      </c>
      <c r="G14" s="1">
        <v>8</v>
      </c>
      <c r="H14" s="1">
        <v>8</v>
      </c>
      <c r="I14" s="48">
        <f t="shared" si="0"/>
        <v>4.833333333333333</v>
      </c>
      <c r="J14" s="6">
        <f t="shared" si="1"/>
        <v>5</v>
      </c>
      <c r="M14" s="8"/>
    </row>
    <row r="15" spans="1:13" ht="12.75">
      <c r="A15" s="1" t="s">
        <v>261</v>
      </c>
      <c r="B15" s="1"/>
      <c r="C15" s="1">
        <v>8</v>
      </c>
      <c r="D15" s="1">
        <v>9</v>
      </c>
      <c r="E15" s="1">
        <v>9</v>
      </c>
      <c r="F15" s="1">
        <v>7</v>
      </c>
      <c r="G15" s="1">
        <v>8</v>
      </c>
      <c r="H15" s="1">
        <v>10</v>
      </c>
      <c r="I15" s="48">
        <f aca="true" t="shared" si="2" ref="I15:I28">AVERAGE(B15:H15)</f>
        <v>8.5</v>
      </c>
      <c r="J15" s="6">
        <f t="shared" si="1"/>
        <v>9</v>
      </c>
      <c r="M15" s="8"/>
    </row>
    <row r="16" spans="1:13" ht="12.75">
      <c r="A16" s="1" t="s">
        <v>262</v>
      </c>
      <c r="B16" s="1"/>
      <c r="C16" s="1">
        <v>4</v>
      </c>
      <c r="D16" s="1">
        <v>7</v>
      </c>
      <c r="E16" s="1">
        <v>8</v>
      </c>
      <c r="F16" s="1">
        <v>7</v>
      </c>
      <c r="G16" s="1">
        <v>5</v>
      </c>
      <c r="H16" s="1">
        <v>8</v>
      </c>
      <c r="I16" s="48">
        <f t="shared" si="2"/>
        <v>6.5</v>
      </c>
      <c r="J16" s="6">
        <f t="shared" si="1"/>
        <v>7</v>
      </c>
      <c r="M16" s="8"/>
    </row>
    <row r="17" spans="1:13" ht="12.75">
      <c r="A17" s="1" t="s">
        <v>263</v>
      </c>
      <c r="B17" s="1"/>
      <c r="C17" s="1">
        <v>6</v>
      </c>
      <c r="D17" s="1">
        <v>2</v>
      </c>
      <c r="E17" s="1">
        <v>7</v>
      </c>
      <c r="F17" s="1">
        <v>4</v>
      </c>
      <c r="G17" s="1">
        <v>2</v>
      </c>
      <c r="H17" s="1">
        <v>6</v>
      </c>
      <c r="I17" s="48">
        <f t="shared" si="2"/>
        <v>4.5</v>
      </c>
      <c r="J17" s="6">
        <f t="shared" si="1"/>
        <v>5</v>
      </c>
      <c r="M17" s="8"/>
    </row>
    <row r="18" spans="1:13" ht="12.75">
      <c r="A18" s="1" t="s">
        <v>264</v>
      </c>
      <c r="B18" s="1"/>
      <c r="C18" s="1">
        <v>5</v>
      </c>
      <c r="D18" s="1">
        <v>3</v>
      </c>
      <c r="E18" s="1">
        <v>4</v>
      </c>
      <c r="F18" s="1">
        <v>6</v>
      </c>
      <c r="G18" s="1">
        <v>6</v>
      </c>
      <c r="H18" s="1">
        <v>6</v>
      </c>
      <c r="I18" s="48">
        <f t="shared" si="2"/>
        <v>5</v>
      </c>
      <c r="J18" s="6">
        <f t="shared" si="1"/>
        <v>5</v>
      </c>
      <c r="M18" s="8"/>
    </row>
    <row r="19" spans="1:13" ht="12.75">
      <c r="A19" s="1" t="s">
        <v>270</v>
      </c>
      <c r="B19" s="1"/>
      <c r="C19" s="1">
        <v>2</v>
      </c>
      <c r="D19" s="1">
        <v>6</v>
      </c>
      <c r="E19" s="1">
        <v>7</v>
      </c>
      <c r="F19" s="1">
        <v>2</v>
      </c>
      <c r="G19" s="1">
        <v>7</v>
      </c>
      <c r="H19" s="1">
        <v>9</v>
      </c>
      <c r="I19" s="48">
        <f t="shared" si="2"/>
        <v>5.5</v>
      </c>
      <c r="J19" s="6">
        <f t="shared" si="1"/>
        <v>6</v>
      </c>
      <c r="M19" s="8"/>
    </row>
    <row r="20" spans="1:13" ht="12.75">
      <c r="A20" s="1" t="s">
        <v>265</v>
      </c>
      <c r="B20" s="1"/>
      <c r="C20" s="1">
        <v>7</v>
      </c>
      <c r="D20" s="1">
        <v>9</v>
      </c>
      <c r="E20" s="1">
        <v>10</v>
      </c>
      <c r="F20" s="1">
        <v>6</v>
      </c>
      <c r="G20" s="1">
        <v>5</v>
      </c>
      <c r="H20" s="1">
        <v>10</v>
      </c>
      <c r="I20" s="48">
        <f t="shared" si="2"/>
        <v>7.833333333333333</v>
      </c>
      <c r="J20" s="6">
        <f t="shared" si="1"/>
        <v>8</v>
      </c>
      <c r="M20" s="8"/>
    </row>
    <row r="21" spans="1:13" ht="12.75">
      <c r="A21" s="1" t="s">
        <v>297</v>
      </c>
      <c r="B21" s="1"/>
      <c r="C21" s="1">
        <v>7</v>
      </c>
      <c r="D21" s="1">
        <v>6</v>
      </c>
      <c r="E21" s="1">
        <v>8</v>
      </c>
      <c r="F21" s="1">
        <v>2</v>
      </c>
      <c r="G21" s="1"/>
      <c r="H21" s="1">
        <v>5</v>
      </c>
      <c r="I21" s="48">
        <f t="shared" si="2"/>
        <v>5.6</v>
      </c>
      <c r="J21" s="6">
        <f t="shared" si="1"/>
        <v>6</v>
      </c>
      <c r="M21" s="8"/>
    </row>
    <row r="22" spans="1:13" ht="12.75">
      <c r="A22" s="1" t="s">
        <v>266</v>
      </c>
      <c r="B22" s="1"/>
      <c r="C22" s="1">
        <v>5</v>
      </c>
      <c r="D22" s="1">
        <v>2</v>
      </c>
      <c r="E22" s="1">
        <v>8</v>
      </c>
      <c r="F22" s="1">
        <v>5</v>
      </c>
      <c r="G22" s="1">
        <v>7</v>
      </c>
      <c r="H22" s="1">
        <v>10</v>
      </c>
      <c r="I22" s="48">
        <f t="shared" si="2"/>
        <v>6.166666666666667</v>
      </c>
      <c r="J22" s="6">
        <f t="shared" si="1"/>
        <v>6</v>
      </c>
      <c r="M22" s="8"/>
    </row>
    <row r="23" spans="1:13" ht="12.75">
      <c r="A23" s="1" t="s">
        <v>267</v>
      </c>
      <c r="B23" s="1"/>
      <c r="C23" s="1">
        <v>6</v>
      </c>
      <c r="D23" s="1">
        <v>6</v>
      </c>
      <c r="E23" s="1">
        <v>8</v>
      </c>
      <c r="F23" s="1">
        <v>7</v>
      </c>
      <c r="G23" s="1">
        <v>8</v>
      </c>
      <c r="H23" s="1">
        <v>9</v>
      </c>
      <c r="I23" s="48">
        <f t="shared" si="2"/>
        <v>7.333333333333333</v>
      </c>
      <c r="J23" s="6">
        <f t="shared" si="1"/>
        <v>7</v>
      </c>
      <c r="M23" s="8"/>
    </row>
    <row r="24" spans="1:13" ht="12.75">
      <c r="A24" s="1" t="s">
        <v>271</v>
      </c>
      <c r="B24" s="1"/>
      <c r="C24" s="1">
        <v>7</v>
      </c>
      <c r="D24" s="1">
        <v>5</v>
      </c>
      <c r="E24" s="1">
        <v>10</v>
      </c>
      <c r="F24" s="1">
        <v>5</v>
      </c>
      <c r="G24" s="1">
        <v>2</v>
      </c>
      <c r="H24" s="1">
        <v>10</v>
      </c>
      <c r="I24" s="48">
        <f t="shared" si="2"/>
        <v>6.5</v>
      </c>
      <c r="J24" s="6">
        <f t="shared" si="1"/>
        <v>7</v>
      </c>
      <c r="M24" s="8"/>
    </row>
    <row r="25" spans="1:13" ht="12.75">
      <c r="A25" s="1" t="s">
        <v>272</v>
      </c>
      <c r="B25" s="1"/>
      <c r="C25" s="1">
        <v>4</v>
      </c>
      <c r="D25" s="1">
        <v>6</v>
      </c>
      <c r="E25" s="1">
        <v>7</v>
      </c>
      <c r="F25" s="1">
        <v>5</v>
      </c>
      <c r="G25" s="1">
        <v>2</v>
      </c>
      <c r="H25" s="75">
        <v>4</v>
      </c>
      <c r="I25" s="48">
        <f t="shared" si="2"/>
        <v>4.666666666666667</v>
      </c>
      <c r="J25" s="6">
        <f t="shared" si="1"/>
        <v>5</v>
      </c>
      <c r="M25" s="8"/>
    </row>
    <row r="26" spans="1:13" ht="12.75">
      <c r="A26" s="1" t="s">
        <v>298</v>
      </c>
      <c r="B26" s="1"/>
      <c r="C26" s="1">
        <v>3</v>
      </c>
      <c r="D26" s="1">
        <v>4</v>
      </c>
      <c r="E26" s="1">
        <v>8</v>
      </c>
      <c r="F26" s="1">
        <v>5</v>
      </c>
      <c r="G26" s="1"/>
      <c r="H26" s="1">
        <v>10</v>
      </c>
      <c r="I26" s="48">
        <f t="shared" si="2"/>
        <v>6</v>
      </c>
      <c r="J26" s="6">
        <f t="shared" si="1"/>
        <v>6</v>
      </c>
      <c r="M26" s="8"/>
    </row>
    <row r="27" spans="1:13" ht="12.75">
      <c r="A27" s="1" t="s">
        <v>273</v>
      </c>
      <c r="B27" s="1"/>
      <c r="C27" s="1">
        <v>3</v>
      </c>
      <c r="D27" s="1">
        <v>3</v>
      </c>
      <c r="E27" s="1">
        <v>4</v>
      </c>
      <c r="F27" s="1">
        <v>6</v>
      </c>
      <c r="G27" s="1">
        <v>6</v>
      </c>
      <c r="H27" s="1">
        <v>6</v>
      </c>
      <c r="I27" s="48">
        <f t="shared" si="2"/>
        <v>4.666666666666667</v>
      </c>
      <c r="J27" s="6">
        <f t="shared" si="1"/>
        <v>5</v>
      </c>
      <c r="M27" s="8"/>
    </row>
    <row r="28" spans="1:13" ht="12.75">
      <c r="A28" s="1" t="s">
        <v>268</v>
      </c>
      <c r="B28" s="1"/>
      <c r="C28" s="1">
        <v>6</v>
      </c>
      <c r="D28" s="1">
        <v>5</v>
      </c>
      <c r="E28" s="1">
        <v>10</v>
      </c>
      <c r="F28" s="1">
        <v>7</v>
      </c>
      <c r="G28" s="1">
        <v>2</v>
      </c>
      <c r="H28" s="1">
        <v>7</v>
      </c>
      <c r="I28" s="48">
        <f t="shared" si="2"/>
        <v>6.166666666666667</v>
      </c>
      <c r="J28" s="6">
        <f t="shared" si="1"/>
        <v>6</v>
      </c>
      <c r="M28" s="8"/>
    </row>
    <row r="29" spans="1:13" s="3" customFormat="1" ht="12.75">
      <c r="A29" s="4" t="s">
        <v>0</v>
      </c>
      <c r="B29" s="48">
        <f>AVERAGE(B1:B28)</f>
        <v>8</v>
      </c>
      <c r="C29" s="48">
        <f aca="true" t="shared" si="3" ref="C29:J29">AVERAGE(C1:C28)</f>
        <v>5.071428571428571</v>
      </c>
      <c r="D29" s="48">
        <f t="shared" si="3"/>
        <v>5.785714285714286</v>
      </c>
      <c r="E29" s="48">
        <f t="shared" si="3"/>
        <v>6.785714285714286</v>
      </c>
      <c r="F29" s="48">
        <f t="shared" si="3"/>
        <v>5.678571428571429</v>
      </c>
      <c r="G29" s="48">
        <f t="shared" si="3"/>
        <v>5.333333333333333</v>
      </c>
      <c r="H29" s="48">
        <f t="shared" si="3"/>
        <v>7.464285714285714</v>
      </c>
      <c r="I29" s="48">
        <f t="shared" si="3"/>
        <v>6.0319727891156445</v>
      </c>
      <c r="J29" s="10">
        <f t="shared" si="3"/>
        <v>6.285714285714286</v>
      </c>
      <c r="K29"/>
      <c r="L29"/>
      <c r="M29"/>
    </row>
    <row r="30" spans="1:13" s="3" customFormat="1" ht="12.75">
      <c r="A30" s="4"/>
      <c r="B30" s="4"/>
      <c r="C30" s="4" t="s">
        <v>4</v>
      </c>
      <c r="D30" s="5" t="s">
        <v>6</v>
      </c>
      <c r="E30" s="5" t="s">
        <v>7</v>
      </c>
      <c r="F30" s="4" t="s">
        <v>8</v>
      </c>
      <c r="G30" s="5" t="s">
        <v>9</v>
      </c>
      <c r="H30" s="5" t="s">
        <v>24</v>
      </c>
      <c r="I30" s="7" t="s">
        <v>64</v>
      </c>
      <c r="J30" s="7" t="s">
        <v>67</v>
      </c>
      <c r="K30"/>
      <c r="L30"/>
      <c r="M30"/>
    </row>
    <row r="31" spans="1:10" ht="12.75">
      <c r="A31" s="61" t="s">
        <v>2</v>
      </c>
      <c r="B31" s="62"/>
      <c r="C31" s="62"/>
      <c r="D31" s="62"/>
      <c r="E31" s="62"/>
      <c r="F31" s="62"/>
      <c r="G31" s="65"/>
      <c r="H31" s="66"/>
      <c r="I31" s="50">
        <f>J31/28</f>
        <v>1</v>
      </c>
      <c r="J31" s="6">
        <f>COUNTIF(J1:J28,"&gt;3")</f>
        <v>28</v>
      </c>
    </row>
    <row r="32" spans="1:10" ht="12.75">
      <c r="A32" s="51" t="s">
        <v>1</v>
      </c>
      <c r="B32" s="52"/>
      <c r="C32" s="52"/>
      <c r="D32" s="52"/>
      <c r="E32" s="52"/>
      <c r="F32" s="52"/>
      <c r="G32" s="53"/>
      <c r="H32" s="54"/>
      <c r="I32" s="50">
        <f>J32/28</f>
        <v>0.35714285714285715</v>
      </c>
      <c r="J32" s="6">
        <f>COUNTIF(J1:J28,"&gt;6")</f>
        <v>10</v>
      </c>
    </row>
  </sheetData>
  <sheetProtection/>
  <conditionalFormatting sqref="B29:J29 I1:I28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8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21" sqref="J21"/>
    </sheetView>
  </sheetViews>
  <sheetFormatPr defaultColWidth="9.00390625" defaultRowHeight="12.75"/>
  <cols>
    <col min="1" max="1" width="19.875" style="0" customWidth="1"/>
    <col min="2" max="2" width="4.625" style="0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119</v>
      </c>
      <c r="B1" s="1"/>
      <c r="C1" s="1">
        <v>5</v>
      </c>
      <c r="D1" s="1">
        <v>8</v>
      </c>
      <c r="E1" s="1">
        <v>9</v>
      </c>
      <c r="F1" s="1">
        <v>7</v>
      </c>
      <c r="G1" s="1">
        <v>4</v>
      </c>
      <c r="H1" s="1">
        <v>6</v>
      </c>
      <c r="I1" s="48">
        <f aca="true" t="shared" si="0" ref="I1:I12">AVERAGE(B1:H1)</f>
        <v>6.5</v>
      </c>
      <c r="J1" s="6">
        <f aca="true" t="shared" si="1" ref="J1:J24">ROUND(I1,0)</f>
        <v>7</v>
      </c>
      <c r="M1" s="8"/>
    </row>
    <row r="2" spans="1:13" ht="12.75">
      <c r="A2" s="1" t="s">
        <v>120</v>
      </c>
      <c r="B2" s="1"/>
      <c r="C2" s="1">
        <v>2</v>
      </c>
      <c r="D2" s="1">
        <v>8</v>
      </c>
      <c r="E2" s="1">
        <v>7</v>
      </c>
      <c r="F2" s="1">
        <v>6</v>
      </c>
      <c r="G2" s="1">
        <v>7</v>
      </c>
      <c r="H2" s="1">
        <v>9</v>
      </c>
      <c r="I2" s="48">
        <f t="shared" si="0"/>
        <v>6.5</v>
      </c>
      <c r="J2" s="6">
        <f t="shared" si="1"/>
        <v>7</v>
      </c>
      <c r="M2" s="8"/>
    </row>
    <row r="3" spans="1:13" ht="12.75">
      <c r="A3" s="1" t="s">
        <v>121</v>
      </c>
      <c r="B3" s="1"/>
      <c r="C3" s="1">
        <v>3</v>
      </c>
      <c r="D3" s="1">
        <v>8</v>
      </c>
      <c r="E3" s="1">
        <v>2</v>
      </c>
      <c r="F3" s="1">
        <v>4</v>
      </c>
      <c r="G3" s="1">
        <v>6</v>
      </c>
      <c r="H3" s="1">
        <v>8</v>
      </c>
      <c r="I3" s="48">
        <f t="shared" si="0"/>
        <v>5.166666666666667</v>
      </c>
      <c r="J3" s="6">
        <f t="shared" si="1"/>
        <v>5</v>
      </c>
      <c r="M3" s="8"/>
    </row>
    <row r="4" spans="1:13" ht="12.75">
      <c r="A4" s="1" t="s">
        <v>122</v>
      </c>
      <c r="B4" s="1"/>
      <c r="C4" s="1">
        <v>5</v>
      </c>
      <c r="D4" s="1">
        <v>7</v>
      </c>
      <c r="E4" s="1">
        <v>2</v>
      </c>
      <c r="F4" s="1">
        <v>4</v>
      </c>
      <c r="G4" s="1"/>
      <c r="H4" s="1">
        <v>7</v>
      </c>
      <c r="I4" s="48">
        <f t="shared" si="0"/>
        <v>5</v>
      </c>
      <c r="J4" s="6">
        <f t="shared" si="1"/>
        <v>5</v>
      </c>
      <c r="M4" s="8"/>
    </row>
    <row r="5" spans="1:13" ht="12.75">
      <c r="A5" s="1" t="s">
        <v>123</v>
      </c>
      <c r="B5" s="1">
        <v>5</v>
      </c>
      <c r="C5" s="1">
        <v>2</v>
      </c>
      <c r="D5" s="1">
        <v>6</v>
      </c>
      <c r="E5" s="1">
        <v>2</v>
      </c>
      <c r="F5" s="1">
        <v>4</v>
      </c>
      <c r="G5" s="1">
        <v>4</v>
      </c>
      <c r="H5" s="1">
        <v>9</v>
      </c>
      <c r="I5" s="48">
        <f t="shared" si="0"/>
        <v>4.571428571428571</v>
      </c>
      <c r="J5" s="6">
        <f t="shared" si="1"/>
        <v>5</v>
      </c>
      <c r="M5" s="8"/>
    </row>
    <row r="6" spans="1:13" ht="12.75">
      <c r="A6" s="1" t="s">
        <v>124</v>
      </c>
      <c r="B6" s="1"/>
      <c r="C6" s="1">
        <v>4</v>
      </c>
      <c r="D6" s="1">
        <v>7</v>
      </c>
      <c r="E6" s="1">
        <v>6</v>
      </c>
      <c r="F6" s="1">
        <v>5</v>
      </c>
      <c r="G6" s="1">
        <v>8</v>
      </c>
      <c r="H6" s="1">
        <v>9</v>
      </c>
      <c r="I6" s="48">
        <f t="shared" si="0"/>
        <v>6.5</v>
      </c>
      <c r="J6" s="6">
        <f t="shared" si="1"/>
        <v>7</v>
      </c>
      <c r="M6" s="8"/>
    </row>
    <row r="7" spans="1:13" ht="12.75">
      <c r="A7" s="1" t="s">
        <v>125</v>
      </c>
      <c r="B7" s="1"/>
      <c r="C7" s="1">
        <v>2</v>
      </c>
      <c r="D7" s="1">
        <v>4</v>
      </c>
      <c r="E7" s="1">
        <v>4</v>
      </c>
      <c r="F7" s="1">
        <v>7</v>
      </c>
      <c r="G7" s="1"/>
      <c r="H7" s="1">
        <v>6</v>
      </c>
      <c r="I7" s="48">
        <f t="shared" si="0"/>
        <v>4.6</v>
      </c>
      <c r="J7" s="6">
        <f t="shared" si="1"/>
        <v>5</v>
      </c>
      <c r="M7" s="8"/>
    </row>
    <row r="8" spans="1:13" ht="12.75">
      <c r="A8" s="1" t="s">
        <v>126</v>
      </c>
      <c r="B8" s="1"/>
      <c r="C8" s="1">
        <v>5</v>
      </c>
      <c r="D8" s="1">
        <v>8</v>
      </c>
      <c r="E8" s="1">
        <v>7</v>
      </c>
      <c r="F8" s="1">
        <v>7</v>
      </c>
      <c r="G8" s="1">
        <v>7</v>
      </c>
      <c r="H8" s="1">
        <v>8</v>
      </c>
      <c r="I8" s="48">
        <f t="shared" si="0"/>
        <v>7</v>
      </c>
      <c r="J8" s="6">
        <f t="shared" si="1"/>
        <v>7</v>
      </c>
      <c r="M8" s="8"/>
    </row>
    <row r="9" spans="1:13" ht="12.75">
      <c r="A9" s="1" t="s">
        <v>127</v>
      </c>
      <c r="B9" s="1"/>
      <c r="C9" s="1">
        <v>6</v>
      </c>
      <c r="D9" s="1">
        <v>6</v>
      </c>
      <c r="E9" s="1">
        <v>10</v>
      </c>
      <c r="F9" s="1">
        <v>7</v>
      </c>
      <c r="G9" s="1">
        <v>7</v>
      </c>
      <c r="H9" s="1">
        <v>10</v>
      </c>
      <c r="I9" s="48">
        <f t="shared" si="0"/>
        <v>7.666666666666667</v>
      </c>
      <c r="J9" s="6">
        <f t="shared" si="1"/>
        <v>8</v>
      </c>
      <c r="M9" s="8"/>
    </row>
    <row r="10" spans="1:13" ht="12.75">
      <c r="A10" s="1" t="s">
        <v>128</v>
      </c>
      <c r="B10" s="1"/>
      <c r="C10" s="1">
        <v>5</v>
      </c>
      <c r="D10" s="1">
        <v>6</v>
      </c>
      <c r="E10" s="1">
        <v>6</v>
      </c>
      <c r="F10" s="1">
        <v>6</v>
      </c>
      <c r="G10" s="1">
        <v>7</v>
      </c>
      <c r="H10" s="1">
        <v>9</v>
      </c>
      <c r="I10" s="48">
        <f t="shared" si="0"/>
        <v>6.5</v>
      </c>
      <c r="J10" s="6">
        <f t="shared" si="1"/>
        <v>7</v>
      </c>
      <c r="M10" s="8"/>
    </row>
    <row r="11" spans="1:13" ht="12.75">
      <c r="A11" s="1" t="s">
        <v>129</v>
      </c>
      <c r="B11" s="1"/>
      <c r="C11" s="1">
        <v>3</v>
      </c>
      <c r="D11" s="1">
        <v>7</v>
      </c>
      <c r="E11" s="1">
        <v>7</v>
      </c>
      <c r="F11" s="1">
        <v>6</v>
      </c>
      <c r="G11" s="1">
        <v>7</v>
      </c>
      <c r="H11" s="1">
        <v>7</v>
      </c>
      <c r="I11" s="48">
        <f t="shared" si="0"/>
        <v>6.166666666666667</v>
      </c>
      <c r="J11" s="6">
        <f t="shared" si="1"/>
        <v>6</v>
      </c>
      <c r="M11" s="8"/>
    </row>
    <row r="12" spans="1:13" ht="12.75">
      <c r="A12" s="26" t="s">
        <v>130</v>
      </c>
      <c r="B12" s="1"/>
      <c r="C12" s="1">
        <v>3</v>
      </c>
      <c r="D12" s="1">
        <v>7</v>
      </c>
      <c r="E12" s="1">
        <v>7</v>
      </c>
      <c r="F12" s="1">
        <v>6</v>
      </c>
      <c r="G12" s="1">
        <v>7</v>
      </c>
      <c r="H12" s="1">
        <v>7</v>
      </c>
      <c r="I12" s="48">
        <f t="shared" si="0"/>
        <v>6.166666666666667</v>
      </c>
      <c r="J12" s="6">
        <f t="shared" si="1"/>
        <v>6</v>
      </c>
      <c r="M12" s="8"/>
    </row>
    <row r="13" spans="1:13" ht="12.75">
      <c r="A13" s="1" t="s">
        <v>275</v>
      </c>
      <c r="B13" s="21"/>
      <c r="C13" s="21">
        <v>6</v>
      </c>
      <c r="D13" s="1">
        <v>8</v>
      </c>
      <c r="E13" s="1">
        <v>10</v>
      </c>
      <c r="F13" s="1">
        <v>8</v>
      </c>
      <c r="G13" s="1">
        <v>7</v>
      </c>
      <c r="H13" s="1">
        <v>9</v>
      </c>
      <c r="I13" s="48">
        <f aca="true" t="shared" si="2" ref="I13:I24">AVERAGE(B13:H13)</f>
        <v>8</v>
      </c>
      <c r="J13" s="6">
        <f t="shared" si="1"/>
        <v>8</v>
      </c>
      <c r="M13" s="8"/>
    </row>
    <row r="14" spans="1:13" ht="12.75">
      <c r="A14" s="1" t="s">
        <v>276</v>
      </c>
      <c r="B14" s="21"/>
      <c r="C14" s="21">
        <v>7</v>
      </c>
      <c r="D14" s="1">
        <v>9</v>
      </c>
      <c r="E14" s="1">
        <v>8</v>
      </c>
      <c r="F14" s="1">
        <v>4</v>
      </c>
      <c r="G14" s="1">
        <v>7</v>
      </c>
      <c r="H14" s="1">
        <v>8</v>
      </c>
      <c r="I14" s="48">
        <f t="shared" si="2"/>
        <v>7.166666666666667</v>
      </c>
      <c r="J14" s="6">
        <f t="shared" si="1"/>
        <v>7</v>
      </c>
      <c r="M14" s="8"/>
    </row>
    <row r="15" spans="1:13" ht="12.75">
      <c r="A15" s="1" t="s">
        <v>277</v>
      </c>
      <c r="B15" s="21"/>
      <c r="C15" s="21">
        <v>7</v>
      </c>
      <c r="D15" s="1">
        <v>7</v>
      </c>
      <c r="E15" s="1">
        <v>8</v>
      </c>
      <c r="F15" s="1">
        <v>4</v>
      </c>
      <c r="G15" s="1">
        <v>4</v>
      </c>
      <c r="H15" s="1">
        <v>8</v>
      </c>
      <c r="I15" s="48">
        <f t="shared" si="2"/>
        <v>6.333333333333333</v>
      </c>
      <c r="J15" s="6">
        <f t="shared" si="1"/>
        <v>6</v>
      </c>
      <c r="M15" s="8"/>
    </row>
    <row r="16" spans="1:13" ht="12.75">
      <c r="A16" s="1" t="s">
        <v>278</v>
      </c>
      <c r="B16" s="21"/>
      <c r="C16" s="21">
        <v>5</v>
      </c>
      <c r="D16" s="1">
        <v>6</v>
      </c>
      <c r="E16" s="1">
        <v>9</v>
      </c>
      <c r="F16" s="1">
        <v>6</v>
      </c>
      <c r="G16" s="1">
        <v>7</v>
      </c>
      <c r="H16" s="1">
        <v>7</v>
      </c>
      <c r="I16" s="48">
        <f t="shared" si="2"/>
        <v>6.666666666666667</v>
      </c>
      <c r="J16" s="6">
        <f t="shared" si="1"/>
        <v>7</v>
      </c>
      <c r="M16" s="8"/>
    </row>
    <row r="17" spans="1:13" ht="12.75">
      <c r="A17" s="1" t="s">
        <v>279</v>
      </c>
      <c r="B17" s="21"/>
      <c r="C17" s="21">
        <v>7</v>
      </c>
      <c r="D17" s="1">
        <v>9</v>
      </c>
      <c r="E17" s="1">
        <v>2</v>
      </c>
      <c r="F17" s="1">
        <v>2</v>
      </c>
      <c r="G17" s="1"/>
      <c r="H17" s="1">
        <v>4</v>
      </c>
      <c r="I17" s="48">
        <f t="shared" si="2"/>
        <v>4.8</v>
      </c>
      <c r="J17" s="6">
        <f t="shared" si="1"/>
        <v>5</v>
      </c>
      <c r="M17" s="8"/>
    </row>
    <row r="18" spans="1:13" ht="12.75">
      <c r="A18" s="1" t="s">
        <v>280</v>
      </c>
      <c r="B18" s="21"/>
      <c r="C18" s="21">
        <v>6</v>
      </c>
      <c r="D18" s="1">
        <v>6</v>
      </c>
      <c r="E18" s="1">
        <v>9</v>
      </c>
      <c r="F18" s="1">
        <v>6</v>
      </c>
      <c r="G18" s="1">
        <v>7</v>
      </c>
      <c r="H18" s="1">
        <v>7</v>
      </c>
      <c r="I18" s="48">
        <f t="shared" si="2"/>
        <v>6.833333333333333</v>
      </c>
      <c r="J18" s="6">
        <f t="shared" si="1"/>
        <v>7</v>
      </c>
      <c r="M18" s="8"/>
    </row>
    <row r="19" spans="1:13" ht="12.75">
      <c r="A19" s="1" t="s">
        <v>281</v>
      </c>
      <c r="B19" s="21"/>
      <c r="C19" s="21">
        <v>6</v>
      </c>
      <c r="D19" s="1">
        <v>3</v>
      </c>
      <c r="E19" s="1">
        <v>2</v>
      </c>
      <c r="F19" s="1">
        <v>2</v>
      </c>
      <c r="G19" s="1"/>
      <c r="H19" s="1">
        <v>6</v>
      </c>
      <c r="I19" s="48">
        <f t="shared" si="2"/>
        <v>3.8</v>
      </c>
      <c r="J19" s="6">
        <f t="shared" si="1"/>
        <v>4</v>
      </c>
      <c r="M19" s="8"/>
    </row>
    <row r="20" spans="1:13" ht="12.75">
      <c r="A20" s="1" t="s">
        <v>282</v>
      </c>
      <c r="B20" s="21"/>
      <c r="C20" s="21">
        <v>4</v>
      </c>
      <c r="D20" s="1">
        <v>6</v>
      </c>
      <c r="E20" s="1">
        <v>10</v>
      </c>
      <c r="F20" s="1">
        <v>2</v>
      </c>
      <c r="G20" s="1">
        <v>2</v>
      </c>
      <c r="H20" s="1">
        <v>7</v>
      </c>
      <c r="I20" s="48">
        <f t="shared" si="2"/>
        <v>5.166666666666667</v>
      </c>
      <c r="J20" s="6">
        <f t="shared" si="1"/>
        <v>5</v>
      </c>
      <c r="M20" s="8"/>
    </row>
    <row r="21" spans="1:13" ht="12.75">
      <c r="A21" s="1" t="s">
        <v>283</v>
      </c>
      <c r="B21" s="21"/>
      <c r="C21" s="21">
        <v>8</v>
      </c>
      <c r="D21" s="1">
        <v>9</v>
      </c>
      <c r="E21" s="1">
        <v>6</v>
      </c>
      <c r="F21" s="1">
        <v>2</v>
      </c>
      <c r="G21" s="1"/>
      <c r="H21" s="1">
        <v>9</v>
      </c>
      <c r="I21" s="48">
        <f t="shared" si="2"/>
        <v>6.8</v>
      </c>
      <c r="J21" s="6">
        <f t="shared" si="1"/>
        <v>7</v>
      </c>
      <c r="M21" s="8"/>
    </row>
    <row r="22" spans="1:13" ht="12.75">
      <c r="A22" s="1" t="s">
        <v>284</v>
      </c>
      <c r="B22" s="21"/>
      <c r="C22" s="21">
        <v>8</v>
      </c>
      <c r="D22" s="1">
        <v>7</v>
      </c>
      <c r="E22" s="1">
        <v>8</v>
      </c>
      <c r="F22" s="1">
        <v>7</v>
      </c>
      <c r="G22" s="1">
        <v>8</v>
      </c>
      <c r="H22" s="1">
        <v>7</v>
      </c>
      <c r="I22" s="48">
        <f t="shared" si="2"/>
        <v>7.5</v>
      </c>
      <c r="J22" s="6">
        <f t="shared" si="1"/>
        <v>8</v>
      </c>
      <c r="M22" s="8"/>
    </row>
    <row r="23" spans="1:13" ht="12.75">
      <c r="A23" s="1" t="s">
        <v>285</v>
      </c>
      <c r="B23" s="21"/>
      <c r="C23" s="21">
        <v>6</v>
      </c>
      <c r="D23" s="1">
        <v>9</v>
      </c>
      <c r="E23" s="1">
        <v>10</v>
      </c>
      <c r="F23" s="1">
        <v>7</v>
      </c>
      <c r="G23" s="1">
        <v>7</v>
      </c>
      <c r="H23" s="1">
        <v>8</v>
      </c>
      <c r="I23" s="48">
        <f t="shared" si="2"/>
        <v>7.833333333333333</v>
      </c>
      <c r="J23" s="6">
        <f t="shared" si="1"/>
        <v>8</v>
      </c>
      <c r="M23" s="8"/>
    </row>
    <row r="24" spans="1:13" ht="12.75">
      <c r="A24" s="1" t="s">
        <v>286</v>
      </c>
      <c r="B24" s="21"/>
      <c r="C24" s="21">
        <v>4</v>
      </c>
      <c r="D24" s="1">
        <v>2</v>
      </c>
      <c r="E24" s="1">
        <v>2</v>
      </c>
      <c r="F24" s="1">
        <v>7</v>
      </c>
      <c r="G24" s="1">
        <v>5</v>
      </c>
      <c r="H24" s="1">
        <v>8</v>
      </c>
      <c r="I24" s="48">
        <f t="shared" si="2"/>
        <v>4.666666666666667</v>
      </c>
      <c r="J24" s="6">
        <f t="shared" si="1"/>
        <v>5</v>
      </c>
      <c r="M24" s="8"/>
    </row>
    <row r="25" spans="1:13" s="3" customFormat="1" ht="12.75">
      <c r="A25" s="78" t="s">
        <v>0</v>
      </c>
      <c r="B25" s="48">
        <f>AVERAGE(B1:B24)</f>
        <v>5</v>
      </c>
      <c r="C25" s="48">
        <f>AVERAGE(C1:C24)</f>
        <v>4.958333333333333</v>
      </c>
      <c r="D25" s="48">
        <f aca="true" t="shared" si="3" ref="D25:J25">AVERAGE(D1:D24)</f>
        <v>6.791666666666667</v>
      </c>
      <c r="E25" s="48">
        <f t="shared" si="3"/>
        <v>6.375</v>
      </c>
      <c r="F25" s="48">
        <f t="shared" si="3"/>
        <v>5.25</v>
      </c>
      <c r="G25" s="48">
        <f t="shared" si="3"/>
        <v>6.2105263157894735</v>
      </c>
      <c r="H25" s="48">
        <f t="shared" si="3"/>
        <v>7.625</v>
      </c>
      <c r="I25" s="48">
        <f t="shared" si="3"/>
        <v>6.162698412698414</v>
      </c>
      <c r="J25" s="10">
        <f t="shared" si="3"/>
        <v>6.333333333333333</v>
      </c>
      <c r="K25"/>
      <c r="L25"/>
      <c r="M25"/>
    </row>
    <row r="26" spans="1:13" s="3" customFormat="1" ht="12.75">
      <c r="A26" s="4"/>
      <c r="B26" s="4"/>
      <c r="C26" s="4" t="s">
        <v>4</v>
      </c>
      <c r="D26" s="5" t="s">
        <v>6</v>
      </c>
      <c r="E26" s="5" t="s">
        <v>7</v>
      </c>
      <c r="F26" s="4" t="s">
        <v>8</v>
      </c>
      <c r="G26" s="5" t="s">
        <v>9</v>
      </c>
      <c r="H26" s="5" t="s">
        <v>24</v>
      </c>
      <c r="I26" s="7" t="s">
        <v>64</v>
      </c>
      <c r="J26" s="7" t="s">
        <v>67</v>
      </c>
      <c r="K26"/>
      <c r="L26"/>
      <c r="M26"/>
    </row>
    <row r="27" spans="1:10" ht="12.75">
      <c r="A27" s="61" t="s">
        <v>2</v>
      </c>
      <c r="B27" s="62"/>
      <c r="C27" s="62"/>
      <c r="D27" s="62"/>
      <c r="E27" s="62"/>
      <c r="F27" s="62"/>
      <c r="G27" s="65"/>
      <c r="H27" s="66"/>
      <c r="I27" s="50">
        <f>J27/24</f>
        <v>1</v>
      </c>
      <c r="J27" s="6">
        <f>COUNTIF(J1:J24,"&gt;3")</f>
        <v>24</v>
      </c>
    </row>
    <row r="28" spans="1:10" ht="12.75">
      <c r="A28" s="51" t="s">
        <v>1</v>
      </c>
      <c r="B28" s="52"/>
      <c r="C28" s="52"/>
      <c r="D28" s="52"/>
      <c r="E28" s="52"/>
      <c r="F28" s="52"/>
      <c r="G28" s="53"/>
      <c r="H28" s="54"/>
      <c r="I28" s="50">
        <f>J28/24</f>
        <v>0.5416666666666666</v>
      </c>
      <c r="J28" s="6">
        <f>COUNTIF(J1:J24,"&gt;6")</f>
        <v>13</v>
      </c>
    </row>
  </sheetData>
  <sheetProtection/>
  <conditionalFormatting sqref="J1:J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I1:I24 B25:J25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0">
      <selection activeCell="C43" sqref="C43"/>
    </sheetView>
  </sheetViews>
  <sheetFormatPr defaultColWidth="9.00390625" defaultRowHeight="12.75"/>
  <cols>
    <col min="1" max="1" width="17.375" style="0" customWidth="1"/>
    <col min="2" max="2" width="12.375" style="0" customWidth="1"/>
    <col min="3" max="3" width="6.875" style="0" customWidth="1"/>
    <col min="4" max="4" width="6.125" style="0" customWidth="1"/>
    <col min="5" max="11" width="6.75390625" style="0" customWidth="1"/>
    <col min="12" max="12" width="9.75390625" style="0" customWidth="1"/>
    <col min="13" max="13" width="10.00390625" style="14" customWidth="1"/>
    <col min="14" max="14" width="9.125" style="40" customWidth="1"/>
    <col min="15" max="15" width="11.00390625" style="39" bestFit="1" customWidth="1"/>
  </cols>
  <sheetData>
    <row r="1" spans="4:15" s="15" customFormat="1" ht="15.75">
      <c r="D1" s="15" t="s">
        <v>34</v>
      </c>
      <c r="M1" s="16"/>
      <c r="N1" s="38"/>
      <c r="O1" s="38"/>
    </row>
    <row r="2" spans="5:8" ht="15.75">
      <c r="E2" s="17" t="s">
        <v>68</v>
      </c>
      <c r="F2" s="15"/>
      <c r="G2" s="15"/>
      <c r="H2" s="15"/>
    </row>
    <row r="4" spans="1:3" ht="12.75">
      <c r="A4" s="3" t="s">
        <v>35</v>
      </c>
      <c r="B4" s="3" t="s">
        <v>36</v>
      </c>
      <c r="C4" s="3"/>
    </row>
    <row r="5" spans="1:9" ht="12.75">
      <c r="A5" s="20" t="s">
        <v>40</v>
      </c>
      <c r="B5" s="22"/>
      <c r="C5" s="22"/>
      <c r="D5" s="22"/>
      <c r="E5" s="22"/>
      <c r="F5" s="24"/>
      <c r="G5" s="23" t="s">
        <v>41</v>
      </c>
      <c r="H5" s="22"/>
      <c r="I5" s="21"/>
    </row>
    <row r="6" spans="1:9" ht="12.75">
      <c r="A6" s="24" t="s">
        <v>54</v>
      </c>
      <c r="B6" s="22"/>
      <c r="C6" s="22"/>
      <c r="D6" s="22"/>
      <c r="E6" s="21"/>
      <c r="F6" s="19" t="s">
        <v>69</v>
      </c>
      <c r="G6" s="19"/>
      <c r="H6" s="19"/>
      <c r="I6" s="19"/>
    </row>
    <row r="7" spans="1:9" ht="12.75">
      <c r="A7" s="24" t="s">
        <v>55</v>
      </c>
      <c r="B7" s="22"/>
      <c r="C7" s="22"/>
      <c r="D7" s="22"/>
      <c r="E7" s="21"/>
      <c r="F7" s="11" t="s">
        <v>38</v>
      </c>
      <c r="G7" s="11" t="s">
        <v>39</v>
      </c>
      <c r="H7" s="11" t="s">
        <v>70</v>
      </c>
      <c r="I7" s="11" t="s">
        <v>71</v>
      </c>
    </row>
    <row r="8" spans="1:9" ht="12.75">
      <c r="A8" s="24" t="s">
        <v>56</v>
      </c>
      <c r="B8" s="22"/>
      <c r="C8" s="22"/>
      <c r="D8" s="22"/>
      <c r="E8" s="21"/>
      <c r="F8" s="11" t="s">
        <v>72</v>
      </c>
      <c r="G8" s="11" t="s">
        <v>73</v>
      </c>
      <c r="H8" s="11" t="s">
        <v>74</v>
      </c>
      <c r="I8" s="11" t="s">
        <v>75</v>
      </c>
    </row>
    <row r="9" spans="1:9" ht="12.75">
      <c r="A9" s="24" t="s">
        <v>57</v>
      </c>
      <c r="B9" s="22"/>
      <c r="C9" s="22"/>
      <c r="D9" s="22"/>
      <c r="E9" s="21"/>
      <c r="F9" s="11" t="s">
        <v>38</v>
      </c>
      <c r="G9" s="11" t="s">
        <v>39</v>
      </c>
      <c r="H9" s="11" t="s">
        <v>37</v>
      </c>
      <c r="I9" s="11"/>
    </row>
    <row r="10" spans="3:6" ht="12.75">
      <c r="C10" s="13"/>
      <c r="D10" s="13"/>
      <c r="E10" s="13"/>
      <c r="F10" s="13"/>
    </row>
    <row r="11" spans="1:17" ht="12.75">
      <c r="A11" s="32" t="s">
        <v>43</v>
      </c>
      <c r="B11" s="32" t="s">
        <v>44</v>
      </c>
      <c r="C11" s="32">
        <v>10</v>
      </c>
      <c r="D11" s="34">
        <v>9</v>
      </c>
      <c r="E11" s="34">
        <v>8</v>
      </c>
      <c r="F11" s="32">
        <v>7</v>
      </c>
      <c r="G11" s="32">
        <v>6</v>
      </c>
      <c r="H11" s="32">
        <v>5</v>
      </c>
      <c r="I11" s="32">
        <v>4</v>
      </c>
      <c r="J11" s="32">
        <v>3</v>
      </c>
      <c r="K11" s="32">
        <v>2</v>
      </c>
      <c r="L11" s="32" t="s">
        <v>50</v>
      </c>
      <c r="M11" s="32" t="s">
        <v>47</v>
      </c>
      <c r="N11" s="36" t="s">
        <v>48</v>
      </c>
      <c r="O11" s="36" t="s">
        <v>49</v>
      </c>
      <c r="P11" s="13"/>
      <c r="Q11" s="13"/>
    </row>
    <row r="12" spans="1:17" ht="12.75">
      <c r="A12" s="33" t="s">
        <v>58</v>
      </c>
      <c r="B12" s="33" t="s">
        <v>59</v>
      </c>
      <c r="C12" s="33"/>
      <c r="D12" s="35"/>
      <c r="E12" s="35"/>
      <c r="F12" s="33"/>
      <c r="G12" s="33"/>
      <c r="H12" s="33"/>
      <c r="I12" s="33"/>
      <c r="J12" s="33"/>
      <c r="K12" s="33"/>
      <c r="L12" s="33"/>
      <c r="M12" s="33"/>
      <c r="N12" s="37"/>
      <c r="O12" s="37"/>
      <c r="P12" s="13"/>
      <c r="Q12" s="13"/>
    </row>
    <row r="13" spans="1:15" ht="12.75">
      <c r="A13" s="31" t="s">
        <v>45</v>
      </c>
      <c r="B13" s="18" t="s">
        <v>5</v>
      </c>
      <c r="C13" s="27">
        <f>COUNTIF(9в_ПО!$K$1:$K$28,C$11)</f>
        <v>0</v>
      </c>
      <c r="D13" s="27">
        <f>COUNTIF(9в_ПО!$K$1:$K$28,D$11)</f>
        <v>4</v>
      </c>
      <c r="E13" s="27">
        <f>COUNTIF(9в_ПО!$K$1:$K$28,E$11)</f>
        <v>3</v>
      </c>
      <c r="F13" s="27">
        <f>COUNTIF(9в_ПО!$K$1:$K$28,F$11)</f>
        <v>11</v>
      </c>
      <c r="G13" s="27">
        <f>COUNTIF(9в_ПО!$K$1:$K$28,G$11)</f>
        <v>8</v>
      </c>
      <c r="H13" s="27">
        <f>COUNTIF(9в_ПО!$K$1:$K$28,H$11)</f>
        <v>0</v>
      </c>
      <c r="I13" s="27">
        <f>COUNTIF(9в_ПО!$K$1:$K$28,I$11)</f>
        <v>2</v>
      </c>
      <c r="J13" s="27">
        <f>COUNTIF(9в_ПО!$K$1:$K$28,J$11)</f>
        <v>0</v>
      </c>
      <c r="K13" s="27">
        <f>COUNTIF(9в_ПО!$K$1:$K$28,K$11)</f>
        <v>0</v>
      </c>
      <c r="L13" s="27">
        <f>$A$14-SUM(C13:K13)</f>
        <v>0</v>
      </c>
      <c r="M13" s="42">
        <f>9в_ПО!K29</f>
        <v>6.892857142857143</v>
      </c>
      <c r="N13" s="41">
        <f>SUM(C13:I13)/$A$14</f>
        <v>1</v>
      </c>
      <c r="O13" s="37">
        <f>SUM(C13:F13)/$A$14</f>
        <v>0.6428571428571429</v>
      </c>
    </row>
    <row r="14" spans="1:15" ht="12.75">
      <c r="A14" s="31">
        <v>28</v>
      </c>
      <c r="B14" s="21" t="s">
        <v>42</v>
      </c>
      <c r="C14" s="1">
        <f>COUNTIF(9в_ПО!$M$1:$M$28,C11)</f>
        <v>1</v>
      </c>
      <c r="D14" s="1">
        <f>COUNTIF(9в_ПО!$M$1:$M$28,D11)</f>
        <v>3</v>
      </c>
      <c r="E14" s="1">
        <f>COUNTIF(9в_ПО!$M$1:$M$28,E11)</f>
        <v>8</v>
      </c>
      <c r="F14" s="1">
        <f>COUNTIF(9в_ПО!$M$1:$M$28,F11)</f>
        <v>4</v>
      </c>
      <c r="G14" s="1">
        <f>COUNTIF(9в_ПО!$M$1:$M$28,G11)</f>
        <v>9</v>
      </c>
      <c r="H14" s="1">
        <f>COUNTIF(9в_ПО!$M$1:$M$28,H11)</f>
        <v>2</v>
      </c>
      <c r="I14" s="1">
        <f>COUNTIF(9в_ПО!$M$1:$M$28,I11)</f>
        <v>1</v>
      </c>
      <c r="J14" s="1">
        <f>COUNTIF(9в_ПО!$M$1:$M$28,J11)</f>
        <v>0</v>
      </c>
      <c r="K14" s="1">
        <f>COUNTIF(9в_ПО!$M$1:$M$28,K11)</f>
        <v>0</v>
      </c>
      <c r="L14" s="27">
        <f>$A$14-SUM(C14:K14)</f>
        <v>0</v>
      </c>
      <c r="M14" s="43">
        <f>9в_ПО!M29</f>
        <v>7.035714285714286</v>
      </c>
      <c r="N14" s="41">
        <f>SUM(C14:I14)/$A$14</f>
        <v>1</v>
      </c>
      <c r="O14" s="37">
        <f>SUM(C14:F14)/$A$14</f>
        <v>0.5714285714285714</v>
      </c>
    </row>
    <row r="15" spans="1:15" ht="12.75">
      <c r="A15" s="27"/>
      <c r="B15" s="21" t="s">
        <v>33</v>
      </c>
      <c r="C15" s="1">
        <f>COUNTIF(9в_ПО!$P$1:$P$28,C11)</f>
        <v>1</v>
      </c>
      <c r="D15" s="1">
        <f>COUNTIF(9в_ПО!$P$1:$P$28,D11)</f>
        <v>14</v>
      </c>
      <c r="E15" s="1">
        <f>COUNTIF(9в_ПО!$P$1:$P$28,E11)</f>
        <v>5</v>
      </c>
      <c r="F15" s="1">
        <f>COUNTIF(9в_ПО!$P$1:$P$28,F11)</f>
        <v>3</v>
      </c>
      <c r="G15" s="1">
        <f>COUNTIF(9в_ПО!$P$1:$P$28,G11)</f>
        <v>3</v>
      </c>
      <c r="H15" s="1">
        <f>COUNTIF(9в_ПО!$P$1:$P$28,H11)</f>
        <v>2</v>
      </c>
      <c r="I15" s="1">
        <f>COUNTIF(9в_ПО!$P$1:$P$28,I11)</f>
        <v>0</v>
      </c>
      <c r="J15" s="1">
        <f>COUNTIF(9в_ПО!$P$1:$P$28,J11)</f>
        <v>0</v>
      </c>
      <c r="K15" s="1">
        <f>COUNTIF(9в_ПО!$P$1:$P$28,K11)</f>
        <v>0</v>
      </c>
      <c r="L15" s="27">
        <f>$A$14-SUM(C15:K15)</f>
        <v>0</v>
      </c>
      <c r="M15" s="43">
        <f>9в_ПО!P29</f>
        <v>8.035714285714286</v>
      </c>
      <c r="N15" s="41">
        <f>SUM(C15:I15)/$A$14</f>
        <v>1</v>
      </c>
      <c r="O15" s="37">
        <f>SUM(C15:F15)/$A$14</f>
        <v>0.8214285714285714</v>
      </c>
    </row>
    <row r="16" spans="1:15" ht="12.75">
      <c r="A16" s="31" t="s">
        <v>76</v>
      </c>
      <c r="B16" s="1" t="s">
        <v>24</v>
      </c>
      <c r="C16" s="1">
        <f>COUNTIF(9в_ИТ!$G$1:$G$28,C$11)</f>
        <v>21</v>
      </c>
      <c r="D16" s="1">
        <f>COUNTIF(9в_ИТ!$G$1:$G$28,D$11)</f>
        <v>5</v>
      </c>
      <c r="E16" s="1">
        <f>COUNTIF(9в_ИТ!$G$1:$G$28,E$11)</f>
        <v>2</v>
      </c>
      <c r="F16" s="1">
        <f>COUNTIF(9в_ИТ!$G$1:$G$28,F$11)</f>
        <v>0</v>
      </c>
      <c r="G16" s="1">
        <f>COUNTIF(9в_ИТ!$G$1:$G$28,G$11)</f>
        <v>0</v>
      </c>
      <c r="H16" s="1">
        <f>COUNTIF(9в_ИТ!$G$1:$G$28,H$11)</f>
        <v>0</v>
      </c>
      <c r="I16" s="1">
        <f>COUNTIF(9в_ИТ!$G$1:$G$28,I$11)</f>
        <v>0</v>
      </c>
      <c r="J16" s="1">
        <f>COUNTIF(9в_ИТ!$G$1:$G$28,J$11)</f>
        <v>0</v>
      </c>
      <c r="K16" s="1">
        <f>COUNTIF(9в_ИТ!$G$1:$G$28,K$11)</f>
        <v>0</v>
      </c>
      <c r="L16" s="27">
        <f>$A$17-SUM(C16:K16)</f>
        <v>0</v>
      </c>
      <c r="M16" s="43">
        <f>9в_ИТ!G29</f>
        <v>9.678571428571429</v>
      </c>
      <c r="N16" s="41">
        <f>SUM(C16:I16)/$A$17</f>
        <v>1</v>
      </c>
      <c r="O16" s="37">
        <f>SUM(C16:F16)/$A$17</f>
        <v>1</v>
      </c>
    </row>
    <row r="17" spans="1:15" ht="12.75">
      <c r="A17" s="31">
        <v>28</v>
      </c>
      <c r="B17" s="1" t="s">
        <v>42</v>
      </c>
      <c r="C17" s="1">
        <f>COUNTIF(9в_ИТ!$N$1:$N$28,C11)</f>
        <v>2</v>
      </c>
      <c r="D17" s="1">
        <f>COUNTIF(9в_ИТ!$N$1:$N$28,D11)</f>
        <v>11</v>
      </c>
      <c r="E17" s="1">
        <f>COUNTIF(9в_ИТ!$N$1:$N$28,E11)</f>
        <v>7</v>
      </c>
      <c r="F17" s="1">
        <f>COUNTIF(9в_ИТ!$N$1:$N$28,F11)</f>
        <v>7</v>
      </c>
      <c r="G17" s="1">
        <f>COUNTIF(9в_ИТ!$N$1:$N$28,G11)</f>
        <v>1</v>
      </c>
      <c r="H17" s="1">
        <f>COUNTIF(9в_ИТ!$N$1:$N$28,H11)</f>
        <v>0</v>
      </c>
      <c r="I17" s="1">
        <f>COUNTIF(9в_ИТ!$N$1:$N$28,I11)</f>
        <v>0</v>
      </c>
      <c r="J17" s="1">
        <f>COUNTIF(9в_ИТ!$N$1:$N$28,J11)</f>
        <v>0</v>
      </c>
      <c r="K17" s="1">
        <f>COUNTIF(9в_ИТ!$N$1:$N$28,K11)</f>
        <v>0</v>
      </c>
      <c r="L17" s="27">
        <f>$A$17-SUM(C17:K17)</f>
        <v>0</v>
      </c>
      <c r="M17" s="43">
        <f>9в_ИТ!N29</f>
        <v>8.214285714285714</v>
      </c>
      <c r="N17" s="41">
        <f>SUM(C17:I17)/$A$17</f>
        <v>1</v>
      </c>
      <c r="O17" s="37">
        <f>SUM(C17:F17)/$A$17</f>
        <v>0.9642857142857143</v>
      </c>
    </row>
    <row r="18" spans="1:15" ht="12.75">
      <c r="A18" s="28" t="s">
        <v>46</v>
      </c>
      <c r="B18" s="21" t="s">
        <v>5</v>
      </c>
      <c r="C18" s="1">
        <f>COUNTIF('10вк_ПО'!$J$1:$J$29,C$11)</f>
        <v>0</v>
      </c>
      <c r="D18" s="1">
        <f>COUNTIF('10вк_ПО'!$J$1:$J$29,D$11)</f>
        <v>0</v>
      </c>
      <c r="E18" s="1">
        <f>COUNTIF('10вк_ПО'!$J$1:$J$29,E$11)</f>
        <v>4</v>
      </c>
      <c r="F18" s="1">
        <f>COUNTIF('10вк_ПО'!$J$1:$J$29,F$11)</f>
        <v>5</v>
      </c>
      <c r="G18" s="1">
        <f>COUNTIF('10вк_ПО'!$J$1:$J$29,G$11)</f>
        <v>7</v>
      </c>
      <c r="H18" s="1">
        <f>COUNTIF('10вк_ПО'!$J$1:$J$29,H$11)</f>
        <v>9</v>
      </c>
      <c r="I18" s="1">
        <f>COUNTIF('10вк_ПО'!$J$1:$J$29,I$11)</f>
        <v>4</v>
      </c>
      <c r="J18" s="1">
        <f>COUNTIF('10вк_ПО'!$J$1:$J$29,J$11)</f>
        <v>0</v>
      </c>
      <c r="K18" s="1">
        <f>COUNTIF('10вк_ПО'!$J$1:$J$29,K$11)</f>
        <v>0</v>
      </c>
      <c r="L18" s="27">
        <f>$A$19-SUM(C18:K18)</f>
        <v>0</v>
      </c>
      <c r="M18" s="43">
        <f>'10вк_ПО'!J30</f>
        <v>5.862068965517241</v>
      </c>
      <c r="N18" s="41">
        <f>SUM(C18:I18)/$A$19</f>
        <v>1</v>
      </c>
      <c r="O18" s="37">
        <f>SUM(C18:F18)/$A$19</f>
        <v>0.3103448275862069</v>
      </c>
    </row>
    <row r="19" spans="1:15" ht="12.75">
      <c r="A19" s="31">
        <v>29</v>
      </c>
      <c r="B19" s="21" t="s">
        <v>42</v>
      </c>
      <c r="C19" s="1">
        <f>COUNTIF('10вк_ПО'!$L$1:$L$29,C$11)</f>
        <v>0</v>
      </c>
      <c r="D19" s="1">
        <f>COUNTIF('10вк_ПО'!$L$1:$L$29,D$11)</f>
        <v>0</v>
      </c>
      <c r="E19" s="1">
        <f>COUNTIF('10вк_ПО'!$L$1:$L$29,E$11)</f>
        <v>0</v>
      </c>
      <c r="F19" s="1">
        <f>COUNTIF('10вк_ПО'!$L$1:$L$29,F$11)</f>
        <v>15</v>
      </c>
      <c r="G19" s="1">
        <f>COUNTIF('10вк_ПО'!$L$1:$L$29,G$11)</f>
        <v>10</v>
      </c>
      <c r="H19" s="1">
        <f>COUNTIF('10вк_ПО'!$L$1:$L$29,H$11)</f>
        <v>4</v>
      </c>
      <c r="I19" s="1">
        <f>COUNTIF('10вк_ПО'!$L$1:$L$29,I$11)</f>
        <v>0</v>
      </c>
      <c r="J19" s="1">
        <f>COUNTIF('10вк_ПО'!$L$1:$L$29,J$11)</f>
        <v>0</v>
      </c>
      <c r="K19" s="1">
        <f>COUNTIF('10вк_ПО'!$L$1:$L$29,K$11)</f>
        <v>0</v>
      </c>
      <c r="L19" s="27">
        <f>$A$19-SUM(C19:K19)</f>
        <v>0</v>
      </c>
      <c r="M19" s="43">
        <f>'10вк_ПО'!L30</f>
        <v>6.379310344827586</v>
      </c>
      <c r="N19" s="41">
        <f>SUM(C19:I19)/$A$19</f>
        <v>1</v>
      </c>
      <c r="O19" s="37">
        <f>SUM(C19:F19)/$A$19</f>
        <v>0.5172413793103449</v>
      </c>
    </row>
    <row r="20" spans="1:15" ht="12.75">
      <c r="A20" s="27"/>
      <c r="B20" s="21" t="s">
        <v>33</v>
      </c>
      <c r="C20" s="1">
        <f>COUNTIF('10вк_ПО'!$O$1:$O$29,C$11)</f>
        <v>0</v>
      </c>
      <c r="D20" s="1">
        <f>COUNTIF('10вк_ПО'!$O$1:$O$29,D$11)</f>
        <v>1</v>
      </c>
      <c r="E20" s="1">
        <f>COUNTIF('10вк_ПО'!$O$1:$O$29,E$11)</f>
        <v>4</v>
      </c>
      <c r="F20" s="1">
        <f>COUNTIF('10вк_ПО'!$O$1:$O$29,F$11)</f>
        <v>10</v>
      </c>
      <c r="G20" s="1">
        <f>COUNTIF('10вк_ПО'!$O$1:$O$29,G$11)</f>
        <v>7</v>
      </c>
      <c r="H20" s="1">
        <f>COUNTIF('10вк_ПО'!$O$1:$O$29,H$11)</f>
        <v>7</v>
      </c>
      <c r="I20" s="1">
        <f>COUNTIF('10вк_ПО'!$O$1:$O$29,I$11)</f>
        <v>0</v>
      </c>
      <c r="J20" s="1">
        <f>COUNTIF('10вк_ПО'!$O$1:$O$29,J$11)</f>
        <v>0</v>
      </c>
      <c r="K20" s="1">
        <f>COUNTIF('10вк_ПО'!$O$1:$O$29,K$11)</f>
        <v>0</v>
      </c>
      <c r="L20" s="27">
        <f>$A$19-SUM(C20:K20)</f>
        <v>0</v>
      </c>
      <c r="M20" s="43">
        <f>'10вк_ПО'!O30</f>
        <v>6.482758620689655</v>
      </c>
      <c r="N20" s="41">
        <f>SUM(C20:I20)/$A$19</f>
        <v>1</v>
      </c>
      <c r="O20" s="37">
        <f>SUM(C20:F20)/$A$19</f>
        <v>0.5172413793103449</v>
      </c>
    </row>
    <row r="21" spans="1:15" ht="12.75">
      <c r="A21" s="31" t="s">
        <v>77</v>
      </c>
      <c r="B21" s="1" t="s">
        <v>24</v>
      </c>
      <c r="C21" s="1">
        <f>COUNTIF('10вк_ИТ'!$G$1:$G$29,C$11)</f>
        <v>14</v>
      </c>
      <c r="D21" s="1">
        <f>COUNTIF('10вк_ИТ'!$G$1:$G$29,D$11)</f>
        <v>7</v>
      </c>
      <c r="E21" s="1">
        <f>COUNTIF('10вк_ИТ'!$G$1:$G$29,E$11)</f>
        <v>6</v>
      </c>
      <c r="F21" s="1">
        <f>COUNTIF('10вк_ИТ'!$G$1:$G$29,F$11)</f>
        <v>1</v>
      </c>
      <c r="G21" s="1">
        <f>COUNTIF('10вк_ИТ'!$G$1:$G$29,G$11)</f>
        <v>1</v>
      </c>
      <c r="H21" s="1">
        <f>COUNTIF('10вк_ИТ'!$G$1:$G$29,H$11)</f>
        <v>0</v>
      </c>
      <c r="I21" s="1">
        <f>COUNTIF('10вк_ИТ'!$G$1:$G$29,I$11)</f>
        <v>0</v>
      </c>
      <c r="J21" s="1">
        <f>COUNTIF('10вк_ИТ'!$G$1:$G$29,J$11)</f>
        <v>0</v>
      </c>
      <c r="K21" s="1">
        <f>COUNTIF('10вк_ИТ'!$G$1:$G$29,K$11)</f>
        <v>0</v>
      </c>
      <c r="L21" s="27">
        <f>$A$22-SUM(C21:K21)</f>
        <v>0</v>
      </c>
      <c r="M21" s="43">
        <f>'10вк_ИТ'!G30</f>
        <v>9.10344827586207</v>
      </c>
      <c r="N21" s="41">
        <f>SUM(C21:I21)/$A$22</f>
        <v>1</v>
      </c>
      <c r="O21" s="37">
        <f>SUM(C21:F21)/$A$22</f>
        <v>0.9655172413793104</v>
      </c>
    </row>
    <row r="22" spans="1:15" ht="12.75">
      <c r="A22" s="27">
        <v>29</v>
      </c>
      <c r="B22" s="1" t="s">
        <v>42</v>
      </c>
      <c r="C22" s="1">
        <f>COUNTIF('10вк_ИТ'!$N$1:$N$29,C$11)</f>
        <v>3</v>
      </c>
      <c r="D22" s="1">
        <f>COUNTIF('10вк_ИТ'!$N$1:$N$29,D$11)</f>
        <v>4</v>
      </c>
      <c r="E22" s="1">
        <f>COUNTIF('10вк_ИТ'!$N$1:$N$29,E$11)</f>
        <v>8</v>
      </c>
      <c r="F22" s="1">
        <f>COUNTIF('10вк_ИТ'!$N$1:$N$29,F$11)</f>
        <v>9</v>
      </c>
      <c r="G22" s="1">
        <f>COUNTIF('10вк_ИТ'!$N$1:$N$29,G$11)</f>
        <v>5</v>
      </c>
      <c r="H22" s="1">
        <f>COUNTIF('10вк_ИТ'!$N$1:$N$29,H$11)</f>
        <v>0</v>
      </c>
      <c r="I22" s="1">
        <f>COUNTIF('10вк_ИТ'!$N$1:$N$29,I$11)</f>
        <v>0</v>
      </c>
      <c r="J22" s="1">
        <f>COUNTIF('10вк_ИТ'!$N$1:$N$29,J$11)</f>
        <v>0</v>
      </c>
      <c r="K22" s="1">
        <f>COUNTIF('10вк_ИТ'!$N$1:$N$29,K$11)</f>
        <v>0</v>
      </c>
      <c r="L22" s="27">
        <f>$A$22-SUM(C22:K22)</f>
        <v>0</v>
      </c>
      <c r="M22" s="43">
        <f>'10вк_ИТ'!N30</f>
        <v>7.689655172413793</v>
      </c>
      <c r="N22" s="41">
        <f>SUM(C22:I22)/$A$22</f>
        <v>1</v>
      </c>
      <c r="O22" s="37">
        <f>SUM(C22:F22)/$A$22</f>
        <v>0.8275862068965517</v>
      </c>
    </row>
    <row r="23" spans="1:15" ht="12.75">
      <c r="A23" s="28" t="s">
        <v>78</v>
      </c>
      <c r="B23" s="1" t="s">
        <v>24</v>
      </c>
      <c r="C23" s="1">
        <f>COUNTIF('11в_ПО'!$L$1:$L$30,C11)</f>
        <v>7</v>
      </c>
      <c r="D23" s="1">
        <f>COUNTIF('11в_ПО'!$L$1:$L$30,D11)</f>
        <v>6</v>
      </c>
      <c r="E23" s="1">
        <f>COUNTIF('11в_ПО'!$L$1:$L$30,E11)</f>
        <v>5</v>
      </c>
      <c r="F23" s="1">
        <f>COUNTIF('11в_ПО'!$L$1:$L$30,F11)</f>
        <v>3</v>
      </c>
      <c r="G23" s="1">
        <f>COUNTIF('11в_ПО'!$L$1:$L$30,G11)</f>
        <v>3</v>
      </c>
      <c r="H23" s="1">
        <f>COUNTIF('11в_ПО'!$L$1:$L$30,H11)</f>
        <v>2</v>
      </c>
      <c r="I23" s="1">
        <f>COUNTIF('11в_ПО'!$L$1:$L$30,I11)</f>
        <v>4</v>
      </c>
      <c r="J23" s="1">
        <f>COUNTIF('11в_ПО'!$L$1:$L$30,J11)</f>
        <v>0</v>
      </c>
      <c r="K23" s="1">
        <f>COUNTIF('11в_ПО'!$L$1:$L$30,K11)</f>
        <v>0</v>
      </c>
      <c r="L23" s="27">
        <f>$A$24-SUM(C23:K23)</f>
        <v>0</v>
      </c>
      <c r="M23" s="43">
        <f>'11в_ПО'!L31</f>
        <v>7.633333333333334</v>
      </c>
      <c r="N23" s="41">
        <f>SUM(C23:I23)/$A$24</f>
        <v>1</v>
      </c>
      <c r="O23" s="37">
        <f>SUM(C23:F23)/$A$24</f>
        <v>0.7</v>
      </c>
    </row>
    <row r="24" spans="1:15" ht="12.75">
      <c r="A24" s="27">
        <v>30</v>
      </c>
      <c r="B24" s="1" t="s">
        <v>42</v>
      </c>
      <c r="C24" s="1">
        <f>COUNTIF('11в_ПО'!$N$1:$N$30,C11)</f>
        <v>2</v>
      </c>
      <c r="D24" s="1">
        <f>COUNTIF('11в_ПО'!$N$1:$N$30,D11)</f>
        <v>14</v>
      </c>
      <c r="E24" s="1">
        <f>COUNTIF('11в_ПО'!$N$1:$N$30,E11)</f>
        <v>3</v>
      </c>
      <c r="F24" s="1">
        <f>COUNTIF('11в_ПО'!$N$1:$N$30,F11)</f>
        <v>8</v>
      </c>
      <c r="G24" s="1">
        <f>COUNTIF('11в_ПО'!$N$1:$N$30,G11)</f>
        <v>3</v>
      </c>
      <c r="H24" s="1">
        <f>COUNTIF('11в_ПО'!$N$1:$N$30,H11)</f>
        <v>0</v>
      </c>
      <c r="I24" s="1">
        <f>COUNTIF('11в_ПО'!$N$1:$N$30,I11)</f>
        <v>0</v>
      </c>
      <c r="J24" s="1">
        <f>COUNTIF('11в_ПО'!$N$1:$N$30,J11)</f>
        <v>0</v>
      </c>
      <c r="K24" s="1">
        <f>COUNTIF('11в_ПО'!$N$1:$N$30,K11)</f>
        <v>0</v>
      </c>
      <c r="L24" s="27">
        <f>$A$24-SUM(C24:K24)</f>
        <v>0</v>
      </c>
      <c r="M24" s="43">
        <f>'11в_ПО'!N31</f>
        <v>8.133333333333333</v>
      </c>
      <c r="N24" s="41">
        <f>SUM(C24:I24)/$A$24</f>
        <v>1</v>
      </c>
      <c r="O24" s="37">
        <f>SUM(C24:F24)/$A$24</f>
        <v>0.9</v>
      </c>
    </row>
    <row r="25" spans="1:15" ht="12.75">
      <c r="A25" s="28" t="s">
        <v>79</v>
      </c>
      <c r="B25" s="1" t="s">
        <v>24</v>
      </c>
      <c r="C25" s="1">
        <f>COUNTIF('12вк_ПО'!$L$1:$L$30,C$11)</f>
        <v>0</v>
      </c>
      <c r="D25" s="1">
        <f>COUNTIF('12вк_ПО'!$L$1:$L$30,D$11)</f>
        <v>0</v>
      </c>
      <c r="E25" s="1">
        <f>COUNTIF('12вк_ПО'!$L$1:$L$30,E$11)</f>
        <v>5</v>
      </c>
      <c r="F25" s="1">
        <f>COUNTIF('12вк_ПО'!$L$1:$L$30,F$11)</f>
        <v>5</v>
      </c>
      <c r="G25" s="1">
        <f>COUNTIF('12вк_ПО'!$L$1:$L$30,G$11)</f>
        <v>9</v>
      </c>
      <c r="H25" s="1">
        <f>COUNTIF('12вк_ПО'!$L$1:$L$30,H$11)</f>
        <v>3</v>
      </c>
      <c r="I25" s="1">
        <f>COUNTIF('12вк_ПО'!$L$1:$L$30,I$11)</f>
        <v>7</v>
      </c>
      <c r="J25" s="1">
        <f>COUNTIF('12вк_ПО'!$L$1:$L$30,J$11)</f>
        <v>0</v>
      </c>
      <c r="K25" s="1">
        <f>COUNTIF('12вк_ПО'!$L$1:$L$30,K$11)</f>
        <v>0</v>
      </c>
      <c r="L25" s="27">
        <f>$A$26-SUM(C25:K25)</f>
        <v>1</v>
      </c>
      <c r="M25" s="43">
        <f>'12вк_ПО'!L31</f>
        <v>5.931034482758621</v>
      </c>
      <c r="N25" s="41">
        <f>SUM(C25:I25)/$A$26</f>
        <v>0.9666666666666667</v>
      </c>
      <c r="O25" s="37">
        <f>SUM(C25:F25)/$A$26</f>
        <v>0.3333333333333333</v>
      </c>
    </row>
    <row r="26" spans="1:15" ht="12.75">
      <c r="A26" s="27">
        <v>30</v>
      </c>
      <c r="B26" s="1" t="s">
        <v>42</v>
      </c>
      <c r="C26" s="1">
        <f>COUNTIF('12вк_ПО'!$N$1:$N$30,C$11)</f>
        <v>0</v>
      </c>
      <c r="D26" s="1">
        <f>COUNTIF('12вк_ПО'!$N$1:$N$30,D$11)</f>
        <v>0</v>
      </c>
      <c r="E26" s="1">
        <f>COUNTIF('12вк_ПО'!$N$1:$N$30,E$11)</f>
        <v>4</v>
      </c>
      <c r="F26" s="1">
        <f>COUNTIF('12вк_ПО'!$N$1:$N$30,F$11)</f>
        <v>5</v>
      </c>
      <c r="G26" s="1">
        <f>COUNTIF('12вк_ПО'!$N$1:$N$30,G$11)</f>
        <v>9</v>
      </c>
      <c r="H26" s="1">
        <f>COUNTIF('12вк_ПО'!$N$1:$N$30,H$11)</f>
        <v>5</v>
      </c>
      <c r="I26" s="1">
        <f>COUNTIF('12вк_ПО'!$N$1:$N$30,I$11)</f>
        <v>7</v>
      </c>
      <c r="J26" s="1">
        <f>COUNTIF('12вк_ПО'!$N$1:$N$30,J$11)</f>
        <v>0</v>
      </c>
      <c r="K26" s="1">
        <f>COUNTIF('12вк_ПО'!$N$1:$N$30,K$11)</f>
        <v>0</v>
      </c>
      <c r="L26" s="27">
        <f>$A$26-SUM(C26:K26)</f>
        <v>0</v>
      </c>
      <c r="M26" s="43">
        <f>'12вк_ПО'!N31</f>
        <v>5.8</v>
      </c>
      <c r="N26" s="41">
        <f>SUM(C26:I26)/$A$26</f>
        <v>1</v>
      </c>
      <c r="O26" s="37">
        <f>SUM(C26:F26)/$A$26</f>
        <v>0.3</v>
      </c>
    </row>
    <row r="27" spans="1:15" ht="12.75">
      <c r="A27" s="26" t="s">
        <v>80</v>
      </c>
      <c r="B27" s="1" t="s">
        <v>24</v>
      </c>
      <c r="C27" s="1">
        <f>COUNTIF('37ппа_ИТ'!$F$1:$F$27,C$11)</f>
        <v>3</v>
      </c>
      <c r="D27" s="1">
        <f>COUNTIF('37ппа_ИТ'!$F$1:$F$27,D$11)</f>
        <v>11</v>
      </c>
      <c r="E27" s="1">
        <f>COUNTIF('37ппа_ИТ'!$F$1:$F$27,E$11)</f>
        <v>2</v>
      </c>
      <c r="F27" s="1">
        <f>COUNTIF('37ппа_ИТ'!$F$1:$F$27,F$11)</f>
        <v>2</v>
      </c>
      <c r="G27" s="1">
        <f>COUNTIF('37ппа_ИТ'!$F$1:$F$27,G$11)</f>
        <v>5</v>
      </c>
      <c r="H27" s="1">
        <f>COUNTIF('37ппа_ИТ'!$F$1:$F$27,H$11)</f>
        <v>2</v>
      </c>
      <c r="I27" s="1">
        <f>COUNTIF('37ппа_ИТ'!$F$1:$F$27,I$11)</f>
        <v>2</v>
      </c>
      <c r="J27" s="1">
        <f>COUNTIF('37ппа_ИТ'!$F$1:$F$27,J$11)</f>
        <v>0</v>
      </c>
      <c r="K27" s="1">
        <f>COUNTIF('37ппа_ИТ'!$F$1:$F$27,K$11)</f>
        <v>0</v>
      </c>
      <c r="L27" s="27">
        <f>$A$28-SUM(C27:K27)</f>
        <v>0</v>
      </c>
      <c r="M27" s="43">
        <f>'37ппа_ИТ'!F28</f>
        <v>7.666666666666667</v>
      </c>
      <c r="N27" s="41">
        <f>SUM(C27:I27)/$A$28</f>
        <v>1</v>
      </c>
      <c r="O27" s="37">
        <f>SUM(C27:F27)/$A$28</f>
        <v>0.6666666666666666</v>
      </c>
    </row>
    <row r="28" spans="1:15" ht="12.75">
      <c r="A28" s="31">
        <v>27</v>
      </c>
      <c r="B28" s="26" t="s">
        <v>42</v>
      </c>
      <c r="C28" s="26">
        <f>COUNTIF('37ппа_ИТ'!$H$1:$H$27,C11)</f>
        <v>2</v>
      </c>
      <c r="D28" s="26">
        <f>COUNTIF('37ппа_ИТ'!$H$1:$H$27,D11)</f>
        <v>11</v>
      </c>
      <c r="E28" s="26">
        <f>COUNTIF('37ппа_ИТ'!$H$1:$H$27,E11)</f>
        <v>9</v>
      </c>
      <c r="F28" s="26">
        <f>COUNTIF('37ппа_ИТ'!$H$1:$H$27,F11)</f>
        <v>4</v>
      </c>
      <c r="G28" s="26">
        <f>COUNTIF('37ппа_ИТ'!$H$1:$H$27,G11)</f>
        <v>0</v>
      </c>
      <c r="H28" s="26">
        <f>COUNTIF('37ппа_ИТ'!$H$1:$H$27,H11)</f>
        <v>1</v>
      </c>
      <c r="I28" s="26">
        <f>COUNTIF('37ппа_ИТ'!$H$1:$H$27,I11)</f>
        <v>0</v>
      </c>
      <c r="J28" s="26">
        <f>COUNTIF('37ппа_ИТ'!$H$1:$H$27,J11)</f>
        <v>0</v>
      </c>
      <c r="K28" s="26">
        <f>COUNTIF('37ппа_ИТ'!$H$1:$H$27,K11)</f>
        <v>0</v>
      </c>
      <c r="L28" s="31">
        <f>$A$28-SUM(C28:K28)</f>
        <v>0</v>
      </c>
      <c r="M28" s="71">
        <f>'37ппа_ИТ'!H28</f>
        <v>8.296296296296296</v>
      </c>
      <c r="N28" s="72">
        <f>SUM(C28:I28)/$A$28</f>
        <v>1</v>
      </c>
      <c r="O28" s="73">
        <f>SUM(C28:F28)/$A$28</f>
        <v>0.9629629629629629</v>
      </c>
    </row>
    <row r="29" spans="1:15" ht="12.75">
      <c r="A29" s="67" t="s">
        <v>81</v>
      </c>
      <c r="B29" s="67"/>
      <c r="C29" s="70"/>
      <c r="D29" s="70"/>
      <c r="E29" s="70"/>
      <c r="F29" s="69"/>
      <c r="G29" s="69"/>
      <c r="H29" s="69"/>
      <c r="I29" s="69"/>
      <c r="J29" s="69"/>
      <c r="K29" s="69"/>
      <c r="L29" s="69"/>
      <c r="M29" s="32"/>
      <c r="N29" s="74"/>
      <c r="O29" s="36"/>
    </row>
    <row r="30" spans="1:15" ht="12.75">
      <c r="A30" s="68">
        <v>30</v>
      </c>
      <c r="B30" s="68" t="s">
        <v>42</v>
      </c>
      <c r="C30" s="68">
        <f>COUNTIF('38ппа_Прогр'!$I$1:$I$30,C11)</f>
        <v>0</v>
      </c>
      <c r="D30" s="68">
        <f>COUNTIF('38ппа_Прогр'!$I$1:$I$30,D11)</f>
        <v>6</v>
      </c>
      <c r="E30" s="68">
        <f>COUNTIF('38ппа_Прогр'!$I$1:$I$30,E11)</f>
        <v>5</v>
      </c>
      <c r="F30" s="27">
        <f>COUNTIF('38ппа_Прогр'!$I$1:$I$30,F11)</f>
        <v>6</v>
      </c>
      <c r="G30" s="27">
        <f>COUNTIF('38ппа_Прогр'!$I$1:$I$30,G11)</f>
        <v>7</v>
      </c>
      <c r="H30" s="27">
        <f>COUNTIF('38ппа_Прогр'!$I$1:$I$30,H11)</f>
        <v>3</v>
      </c>
      <c r="I30" s="27">
        <f>COUNTIF('38ппа_Прогр'!$I$1:$I$30,I11)</f>
        <v>3</v>
      </c>
      <c r="J30" s="27">
        <f>COUNTIF('38ппа_Прогр'!$I$1:$I$30,J11)</f>
        <v>0</v>
      </c>
      <c r="K30" s="27">
        <f>COUNTIF('38ппа_Прогр'!$I$1:$I$30,K11)</f>
        <v>0</v>
      </c>
      <c r="L30" s="27">
        <f>$A$30-SUM(C30:K30)</f>
        <v>0</v>
      </c>
      <c r="M30" s="42">
        <f>'38ппа_Прогр'!I31</f>
        <v>6.833333333333333</v>
      </c>
      <c r="N30" s="41">
        <f>SUM(C30:I30)/$A$30</f>
        <v>1</v>
      </c>
      <c r="O30" s="37">
        <f>SUM(C30:F30)/$A$30</f>
        <v>0.5666666666666667</v>
      </c>
    </row>
    <row r="31" spans="1:15" ht="12.75">
      <c r="A31" s="31" t="s">
        <v>82</v>
      </c>
      <c r="B31" s="27" t="s">
        <v>24</v>
      </c>
      <c r="C31" s="27">
        <f>COUNTIF('174т_ОАП'!$H$1:$H$29,C11)</f>
        <v>5</v>
      </c>
      <c r="D31" s="27">
        <f>COUNTIF('174т_ОАП'!$H$1:$H$29,D11)</f>
        <v>10</v>
      </c>
      <c r="E31" s="27">
        <f>COUNTIF('174т_ОАП'!$H$1:$H$29,E11)</f>
        <v>5</v>
      </c>
      <c r="F31" s="27">
        <f>COUNTIF('174т_ОАП'!$H$1:$H$29,F11)</f>
        <v>2</v>
      </c>
      <c r="G31" s="27">
        <f>COUNTIF('174т_ОАП'!$H$1:$H$29,G11)</f>
        <v>4</v>
      </c>
      <c r="H31" s="27">
        <f>COUNTIF('174т_ОАП'!$H$1:$H$29,H11)</f>
        <v>0</v>
      </c>
      <c r="I31" s="27">
        <f>COUNTIF('174т_ОАП'!$H$1:$H$29,I11)</f>
        <v>3</v>
      </c>
      <c r="J31" s="27">
        <f>COUNTIF('174т_ОАП'!$H$1:$H$29,J11)</f>
        <v>0</v>
      </c>
      <c r="K31" s="27">
        <f>COUNTIF('174т_ОАП'!$H$1:$H$29,K11)</f>
        <v>0</v>
      </c>
      <c r="L31" s="27">
        <f>$A$32-SUM(C31:K31)</f>
        <v>0</v>
      </c>
      <c r="M31" s="42">
        <f>'174т_ОАП'!H30</f>
        <v>7.931034482758621</v>
      </c>
      <c r="N31" s="41">
        <f>SUM(C31:I31)/$A$32</f>
        <v>1</v>
      </c>
      <c r="O31" s="37">
        <f>SUM(C31:F31)/$A$32</f>
        <v>0.7586206896551724</v>
      </c>
    </row>
    <row r="32" spans="1:15" ht="12.75">
      <c r="A32" s="27">
        <v>29</v>
      </c>
      <c r="B32" s="1" t="s">
        <v>42</v>
      </c>
      <c r="C32" s="1">
        <f>COUNTIF('174т_ОАП'!$J$1:$J$29,C11)</f>
        <v>2</v>
      </c>
      <c r="D32" s="1">
        <f>COUNTIF('174т_ОАП'!$J$1:$J$29,D11)</f>
        <v>1</v>
      </c>
      <c r="E32" s="1">
        <f>COUNTIF('174т_ОАП'!$J$1:$J$29,E11)</f>
        <v>12</v>
      </c>
      <c r="F32" s="1">
        <f>COUNTIF('174т_ОАП'!$J$1:$J$29,F11)</f>
        <v>8</v>
      </c>
      <c r="G32" s="1">
        <f>COUNTIF('174т_ОАП'!$J$1:$J$29,G11)</f>
        <v>1</v>
      </c>
      <c r="H32" s="1">
        <f>COUNTIF('174т_ОАП'!$J$1:$J$29,H11)</f>
        <v>3</v>
      </c>
      <c r="I32" s="1">
        <f>COUNTIF('174т_ОАП'!$J$1:$J$29,I11)</f>
        <v>2</v>
      </c>
      <c r="J32" s="1">
        <f>COUNTIF('174т_ОАП'!$J$1:$J$29,J11)</f>
        <v>0</v>
      </c>
      <c r="K32" s="1">
        <f>COUNTIF('174т_ОАП'!$J$1:$J$29,K11)</f>
        <v>0</v>
      </c>
      <c r="L32" s="27">
        <f>$A$32-SUM(C32:K32)</f>
        <v>0</v>
      </c>
      <c r="M32" s="43">
        <f>'174т_ОАП'!J30</f>
        <v>7.241379310344827</v>
      </c>
      <c r="N32" s="41">
        <f>SUM(C32:I32)/$A$32</f>
        <v>1</v>
      </c>
      <c r="O32" s="37">
        <f>SUM(C32:F32)/$A$32</f>
        <v>0.7931034482758621</v>
      </c>
    </row>
    <row r="33" spans="1:15" ht="12.75">
      <c r="A33" s="26" t="s">
        <v>83</v>
      </c>
      <c r="B33" s="1" t="s">
        <v>24</v>
      </c>
      <c r="C33" s="1">
        <f>COUNTIF('175т_ОАП'!$G$1:$G$30,C$11)</f>
        <v>12</v>
      </c>
      <c r="D33" s="1">
        <f>COUNTIF('175т_ОАП'!$G$1:$G$30,D$11)</f>
        <v>1</v>
      </c>
      <c r="E33" s="1">
        <f>COUNTIF('175т_ОАП'!$G$1:$G$30,E$11)</f>
        <v>3</v>
      </c>
      <c r="F33" s="1">
        <f>COUNTIF('175т_ОАП'!$G$1:$G$30,F$11)</f>
        <v>6</v>
      </c>
      <c r="G33" s="1">
        <f>COUNTIF('175т_ОАП'!$G$1:$G$30,G$11)</f>
        <v>3</v>
      </c>
      <c r="H33" s="1">
        <f>COUNTIF('175т_ОАП'!$G$1:$G$30,H$11)</f>
        <v>2</v>
      </c>
      <c r="I33" s="1">
        <f>COUNTIF('175т_ОАП'!$G$1:$G$30,I$11)</f>
        <v>3</v>
      </c>
      <c r="J33" s="1">
        <f>COUNTIF('175т_ОАП'!$G$1:$G$30,J$11)</f>
        <v>0</v>
      </c>
      <c r="K33" s="1">
        <f>COUNTIF('175т_ОАП'!$G$1:$G$30,K$11)</f>
        <v>0</v>
      </c>
      <c r="L33" s="27">
        <f>$A$34-SUM(C33:K33)</f>
        <v>0</v>
      </c>
      <c r="M33" s="43">
        <f>'175т_ОАП'!G31</f>
        <v>7.833333333333333</v>
      </c>
      <c r="N33" s="41">
        <f>SUM(C33:I33)/$A$34</f>
        <v>1</v>
      </c>
      <c r="O33" s="37">
        <f>SUM(C33:F33)/$A$34</f>
        <v>0.7333333333333333</v>
      </c>
    </row>
    <row r="34" spans="1:15" ht="12.75">
      <c r="A34" s="27">
        <v>30</v>
      </c>
      <c r="B34" s="1" t="s">
        <v>42</v>
      </c>
      <c r="C34" s="1">
        <f>COUNTIF('175т_ОАП'!$J$1:$J$30,C$11)</f>
        <v>4</v>
      </c>
      <c r="D34" s="1">
        <f>COUNTIF('175т_ОАП'!$J$1:$J$30,D$11)</f>
        <v>3</v>
      </c>
      <c r="E34" s="1">
        <f>COUNTIF('175т_ОАП'!$J$1:$J$30,E$11)</f>
        <v>5</v>
      </c>
      <c r="F34" s="1">
        <f>COUNTIF('175т_ОАП'!$J$1:$J$30,F$11)</f>
        <v>7</v>
      </c>
      <c r="G34" s="1">
        <f>COUNTIF('175т_ОАП'!$J$1:$J$30,G$11)</f>
        <v>6</v>
      </c>
      <c r="H34" s="1">
        <f>COUNTIF('175т_ОАП'!$J$1:$J$30,H$11)</f>
        <v>4</v>
      </c>
      <c r="I34" s="1">
        <f>COUNTIF('175т_ОАП'!$J$1:$J$30,I$11)</f>
        <v>1</v>
      </c>
      <c r="J34" s="1">
        <f>COUNTIF('175т_ОАП'!$J$1:$J$30,J$11)</f>
        <v>0</v>
      </c>
      <c r="K34" s="1">
        <f>COUNTIF('175т_ОАП'!$J$1:$J$30,K$11)</f>
        <v>0</v>
      </c>
      <c r="L34" s="27">
        <f>$A$34-SUM(C34:K34)</f>
        <v>0</v>
      </c>
      <c r="M34" s="43">
        <f>'175т_ОАП'!J31</f>
        <v>7.2</v>
      </c>
      <c r="N34" s="41">
        <f>SUM(C34:I34)/$A$34</f>
        <v>1</v>
      </c>
      <c r="O34" s="37">
        <f>SUM(C34:F34)/$A$34</f>
        <v>0.6333333333333333</v>
      </c>
    </row>
    <row r="35" spans="1:15" ht="12.75">
      <c r="A35" s="26" t="s">
        <v>84</v>
      </c>
      <c r="B35" s="1" t="s">
        <v>24</v>
      </c>
      <c r="C35" s="1">
        <f>COUNTIF('176тк_ОАП'!$H$1:$H$28,C$11)</f>
        <v>8</v>
      </c>
      <c r="D35" s="1">
        <f>COUNTIF('176тк_ОАП'!$H$1:$H$28,D$11)</f>
        <v>3</v>
      </c>
      <c r="E35" s="1">
        <f>COUNTIF('176тк_ОАП'!$H$1:$H$28,E$11)</f>
        <v>2</v>
      </c>
      <c r="F35" s="1">
        <f>COUNTIF('176тк_ОАП'!$H$1:$H$28,F$11)</f>
        <v>4</v>
      </c>
      <c r="G35" s="1">
        <f>COUNTIF('176тк_ОАП'!$H$1:$H$28,G$11)</f>
        <v>6</v>
      </c>
      <c r="H35" s="1">
        <f>COUNTIF('176тк_ОАП'!$H$1:$H$28,H$11)</f>
        <v>2</v>
      </c>
      <c r="I35" s="1">
        <f>COUNTIF('176тк_ОАП'!$H$1:$H$28,I$11)</f>
        <v>3</v>
      </c>
      <c r="J35" s="1">
        <f>COUNTIF('176тк_ОАП'!$H$1:$H$28,J$11)</f>
        <v>0</v>
      </c>
      <c r="K35" s="1">
        <f>COUNTIF('176тк_ОАП'!$H$1:$H$28,K$11)</f>
        <v>0</v>
      </c>
      <c r="L35" s="27">
        <f>$A$36-SUM(C35:K35)</f>
        <v>0</v>
      </c>
      <c r="M35" s="43">
        <f>'176тк_ОАП'!H29</f>
        <v>7.464285714285714</v>
      </c>
      <c r="N35" s="41">
        <f>SUM(C35:I35)/$A$36</f>
        <v>1</v>
      </c>
      <c r="O35" s="37">
        <f>SUM(C35:F35)/$A$36</f>
        <v>0.6071428571428571</v>
      </c>
    </row>
    <row r="36" spans="1:15" ht="12.75">
      <c r="A36" s="27">
        <v>28</v>
      </c>
      <c r="B36" s="1" t="s">
        <v>42</v>
      </c>
      <c r="C36" s="1">
        <f>COUNTIF('176тк_ОАП'!$J$1:$J$28,C$11)</f>
        <v>0</v>
      </c>
      <c r="D36" s="1">
        <f>COUNTIF('176тк_ОАП'!$J$1:$J$28,D$11)</f>
        <v>4</v>
      </c>
      <c r="E36" s="1">
        <f>COUNTIF('176тк_ОАП'!$J$1:$J$28,E$11)</f>
        <v>2</v>
      </c>
      <c r="F36" s="1">
        <f>COUNTIF('176тк_ОАП'!$J$1:$J$28,F$11)</f>
        <v>4</v>
      </c>
      <c r="G36" s="1">
        <f>COUNTIF('176тк_ОАП'!$J$1:$J$28,G$11)</f>
        <v>9</v>
      </c>
      <c r="H36" s="1">
        <f>COUNTIF('176тк_ОАП'!$J$1:$J$28,H$11)</f>
        <v>6</v>
      </c>
      <c r="I36" s="1">
        <f>COUNTIF('176тк_ОАП'!$J$1:$J$28,I$11)</f>
        <v>3</v>
      </c>
      <c r="J36" s="1">
        <f>COUNTIF('176тк_ОАП'!$J$1:$J$28,J$11)</f>
        <v>0</v>
      </c>
      <c r="K36" s="1">
        <f>COUNTIF('176тк_ОАП'!$J$1:$J$28,K$11)</f>
        <v>0</v>
      </c>
      <c r="L36" s="27">
        <f>$A$36-SUM(C36:K36)</f>
        <v>0</v>
      </c>
      <c r="M36" s="43">
        <f>'176тк_ОАП'!J29</f>
        <v>6.285714285714286</v>
      </c>
      <c r="N36" s="41">
        <f>SUM(C36:I36)/$A$36</f>
        <v>1</v>
      </c>
      <c r="O36" s="37">
        <f>SUM(C36:F36)/$A$36</f>
        <v>0.35714285714285715</v>
      </c>
    </row>
    <row r="37" spans="1:15" ht="12.75">
      <c r="A37" s="26" t="s">
        <v>85</v>
      </c>
      <c r="B37" s="1" t="s">
        <v>24</v>
      </c>
      <c r="C37" s="1">
        <f>COUNTIF('181ту_ОАП'!$H$1:$H$24,C$11)</f>
        <v>1</v>
      </c>
      <c r="D37" s="1">
        <f>COUNTIF('181ту_ОАП'!$H$1:$H$24,D$11)</f>
        <v>6</v>
      </c>
      <c r="E37" s="1">
        <f>COUNTIF('181ту_ОАП'!$H$1:$H$24,E$11)</f>
        <v>6</v>
      </c>
      <c r="F37" s="1">
        <f>COUNTIF('181ту_ОАП'!$H$1:$H$24,F$11)</f>
        <v>7</v>
      </c>
      <c r="G37" s="1">
        <f>COUNTIF('181ту_ОАП'!$H$1:$H$24,G$11)</f>
        <v>3</v>
      </c>
      <c r="H37" s="1">
        <f>COUNTIF('181ту_ОАП'!$H$1:$H$24,H$11)</f>
        <v>0</v>
      </c>
      <c r="I37" s="1">
        <f>COUNTIF('181ту_ОАП'!$H$1:$H$24,I$11)</f>
        <v>1</v>
      </c>
      <c r="J37" s="1">
        <f>COUNTIF('181ту_ОАП'!$H$1:$H$24,J$11)</f>
        <v>0</v>
      </c>
      <c r="K37" s="1">
        <f>COUNTIF('181ту_ОАП'!$H$1:$H$24,K$11)</f>
        <v>0</v>
      </c>
      <c r="L37" s="27">
        <f>$A$38-SUM(C37:K37)</f>
        <v>0</v>
      </c>
      <c r="M37" s="43">
        <f>'181ту_ОАП'!H25</f>
        <v>7.625</v>
      </c>
      <c r="N37" s="41">
        <f>SUM(C37:I37)/$A$38</f>
        <v>1</v>
      </c>
      <c r="O37" s="37">
        <f>SUM(C37:F37)/$A$38</f>
        <v>0.8333333333333334</v>
      </c>
    </row>
    <row r="38" spans="1:15" ht="12.75">
      <c r="A38" s="27">
        <v>24</v>
      </c>
      <c r="B38" s="1" t="s">
        <v>42</v>
      </c>
      <c r="C38" s="1">
        <f>COUNTIF('181ту_ОАП'!$J$1:$J$24,C$11)</f>
        <v>0</v>
      </c>
      <c r="D38" s="1">
        <f>COUNTIF('181ту_ОАП'!$J$1:$J$24,D$11)</f>
        <v>0</v>
      </c>
      <c r="E38" s="1">
        <f>COUNTIF('181ту_ОАП'!$J$1:$J$24,E$11)</f>
        <v>4</v>
      </c>
      <c r="F38" s="1">
        <f>COUNTIF('181ту_ОАП'!$J$1:$J$24,F$11)</f>
        <v>9</v>
      </c>
      <c r="G38" s="1">
        <f>COUNTIF('181ту_ОАП'!$J$1:$J$24,G$11)</f>
        <v>3</v>
      </c>
      <c r="H38" s="1">
        <f>COUNTIF('181ту_ОАП'!$J$1:$J$24,H$11)</f>
        <v>7</v>
      </c>
      <c r="I38" s="1">
        <f>COUNTIF('181ту_ОАП'!$J$1:$J$24,I$11)</f>
        <v>1</v>
      </c>
      <c r="J38" s="1">
        <f>COUNTIF('181ту_ОАП'!$J$1:$J$24,J$11)</f>
        <v>0</v>
      </c>
      <c r="K38" s="1">
        <f>COUNTIF('181ту_ОАП'!$J$1:$J$24,K$11)</f>
        <v>0</v>
      </c>
      <c r="L38" s="27">
        <f>$A$38-SUM(C38:K38)</f>
        <v>0</v>
      </c>
      <c r="M38" s="43">
        <f>'181ту_ОАП'!J25</f>
        <v>6.333333333333333</v>
      </c>
      <c r="N38" s="41">
        <f>SUM(C38:I38)/$A$38</f>
        <v>1</v>
      </c>
      <c r="O38" s="37">
        <f>SUM(C38:F38)/$A$38</f>
        <v>0.5416666666666666</v>
      </c>
    </row>
    <row r="39" spans="1:15" ht="12.75">
      <c r="A39" s="45" t="s">
        <v>60</v>
      </c>
      <c r="B39" s="25">
        <f>SUM(A14,A17,A19,A22,A24,A26,A28,A30,A32,A34,A36,A38)</f>
        <v>342</v>
      </c>
      <c r="C39" s="25">
        <f>SUM(C15,C17,C20,C22,C24,C26,C28,C30,C32,C34,C36,C38)</f>
        <v>16</v>
      </c>
      <c r="D39" s="25">
        <f aca="true" t="shared" si="0" ref="D39:K39">SUM(D15,D17,D20,D22,D24,D26,D28,D30,D32,D34,D36,D38)</f>
        <v>69</v>
      </c>
      <c r="E39" s="25">
        <f t="shared" si="0"/>
        <v>68</v>
      </c>
      <c r="F39" s="25">
        <f t="shared" si="0"/>
        <v>80</v>
      </c>
      <c r="G39" s="25">
        <f t="shared" si="0"/>
        <v>54</v>
      </c>
      <c r="H39" s="25">
        <f t="shared" si="0"/>
        <v>38</v>
      </c>
      <c r="I39" s="25">
        <f t="shared" si="0"/>
        <v>17</v>
      </c>
      <c r="J39" s="25">
        <f t="shared" si="0"/>
        <v>0</v>
      </c>
      <c r="K39" s="25">
        <f t="shared" si="0"/>
        <v>0</v>
      </c>
      <c r="L39" s="25">
        <f>$B$39-SUM(C39:K39)</f>
        <v>0</v>
      </c>
      <c r="M39" s="43">
        <f>AVERAGE(M15,M17,M20,M22,M24,M26,M28,M30,M32,M34,M36,M38)</f>
        <v>7.212150307121572</v>
      </c>
      <c r="N39" s="44">
        <f>SUM(C39:I39)/$B$39</f>
        <v>1</v>
      </c>
      <c r="O39" s="44">
        <f>SUM(C39:F39)/$B$39</f>
        <v>0.6812865497076024</v>
      </c>
    </row>
    <row r="41" spans="1:7" ht="12.75">
      <c r="A41" s="82" t="s">
        <v>233</v>
      </c>
      <c r="B41" s="83"/>
      <c r="C41" s="90">
        <f>MAX(9в_ПО!L1:L28,9в_ИТ!M1:M28,'10вк_ПО'!K1:K29,'10вк_ИТ'!M1:M29,'11в_ПО'!M7:M30,'12вк_ПО'!M1:M30,'37ппа_ИТ'!G1:G27,'38ппа_Прогр'!H1:H30,'174т_ОАП'!I1:I29,'175т_ОАП'!I1:I30,'176тк_ОАП'!I1:I28,'181ту_ОАП'!I1:I24)</f>
        <v>10</v>
      </c>
      <c r="D41" s="84" t="s">
        <v>292</v>
      </c>
      <c r="E41" s="85"/>
      <c r="F41" s="85"/>
      <c r="G41" s="86"/>
    </row>
    <row r="42" spans="1:13" ht="12.75">
      <c r="A42" s="87" t="s">
        <v>234</v>
      </c>
      <c r="B42" s="88"/>
      <c r="C42" s="91">
        <f>MIN(9в_ПО!L1:L28,9в_ИТ!M1:M28,'10вк_ПО'!K1:K29,'10вк_ИТ'!M1:M29,'11в_ПО'!M7:M30,'12вк_ПО'!M1:M30,'37ппа_ИТ'!G1:G27,'38ппа_Прогр'!H1:H30,'174т_ОАП'!I1:I29,'175т_ОАП'!I1:I30,'176тк_ОАП'!I1:I28,'181ту_ОАП'!I1:I24)</f>
        <v>2</v>
      </c>
      <c r="D42" s="87" t="s">
        <v>296</v>
      </c>
      <c r="E42" s="89"/>
      <c r="F42" s="89"/>
      <c r="G42" s="88"/>
      <c r="M42"/>
    </row>
    <row r="44" spans="1:13" ht="12.75">
      <c r="A44" s="29" t="s">
        <v>51</v>
      </c>
      <c r="B44" s="30">
        <f ca="1">TODAY()</f>
        <v>40072</v>
      </c>
      <c r="L44" s="29" t="s">
        <v>52</v>
      </c>
      <c r="M44" s="14" t="s">
        <v>53</v>
      </c>
    </row>
  </sheetData>
  <sheetProtection/>
  <printOptions/>
  <pageMargins left="0.74" right="0.1968503937007874" top="0.8" bottom="0.43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87" zoomScaleNormal="87" zoomScalePageLayoutView="0" workbookViewId="0" topLeftCell="A1">
      <selection activeCell="I28" sqref="I28"/>
    </sheetView>
  </sheetViews>
  <sheetFormatPr defaultColWidth="9.00390625" defaultRowHeight="12.75"/>
  <cols>
    <col min="1" max="1" width="21.75390625" style="0" customWidth="1"/>
    <col min="2" max="12" width="9.25390625" style="0" bestFit="1" customWidth="1"/>
    <col min="13" max="13" width="9.25390625" style="2" bestFit="1" customWidth="1"/>
    <col min="14" max="14" width="9.25390625" style="9" bestFit="1" customWidth="1"/>
  </cols>
  <sheetData>
    <row r="1" spans="1:14" ht="12.75">
      <c r="A1" s="1" t="str">
        <f>9в_ПО!A1</f>
        <v>Андрушкевич Андрей</v>
      </c>
      <c r="B1" s="1">
        <v>9</v>
      </c>
      <c r="C1" s="1">
        <v>9</v>
      </c>
      <c r="D1" s="1">
        <v>8</v>
      </c>
      <c r="E1" s="1">
        <v>9</v>
      </c>
      <c r="F1" s="1">
        <v>9</v>
      </c>
      <c r="G1" s="1">
        <v>10</v>
      </c>
      <c r="H1" s="1">
        <v>9</v>
      </c>
      <c r="I1" s="1">
        <v>7</v>
      </c>
      <c r="J1" s="1">
        <v>7</v>
      </c>
      <c r="K1" s="1">
        <v>8</v>
      </c>
      <c r="L1" s="1">
        <v>10</v>
      </c>
      <c r="M1" s="48">
        <f aca="true" t="shared" si="0" ref="M1:M28">AVERAGE(B1:L1)</f>
        <v>8.636363636363637</v>
      </c>
      <c r="N1" s="6">
        <f aca="true" t="shared" si="1" ref="N1:N27">ROUND(M1,0)</f>
        <v>9</v>
      </c>
    </row>
    <row r="2" spans="1:14" ht="12.75">
      <c r="A2" s="1" t="str">
        <f>9в_ПО!A2</f>
        <v>Валюкевич Дмитрий</v>
      </c>
      <c r="B2" s="1">
        <v>9</v>
      </c>
      <c r="C2" s="1">
        <v>9</v>
      </c>
      <c r="D2" s="1">
        <v>9</v>
      </c>
      <c r="E2" s="1">
        <v>6</v>
      </c>
      <c r="F2" s="1">
        <v>8</v>
      </c>
      <c r="G2" s="1">
        <v>10</v>
      </c>
      <c r="H2" s="1">
        <v>8</v>
      </c>
      <c r="I2" s="1">
        <v>6</v>
      </c>
      <c r="J2" s="1">
        <v>2</v>
      </c>
      <c r="K2" s="1">
        <v>4</v>
      </c>
      <c r="L2" s="1"/>
      <c r="M2" s="48">
        <f t="shared" si="0"/>
        <v>7.1</v>
      </c>
      <c r="N2" s="6">
        <f t="shared" si="1"/>
        <v>7</v>
      </c>
    </row>
    <row r="3" spans="1:14" ht="12.75">
      <c r="A3" s="1" t="str">
        <f>9в_ПО!A3</f>
        <v>Венцкевич Артур</v>
      </c>
      <c r="B3" s="1">
        <v>8</v>
      </c>
      <c r="C3" s="1">
        <v>8</v>
      </c>
      <c r="D3" s="1">
        <v>8</v>
      </c>
      <c r="E3" s="1">
        <v>2</v>
      </c>
      <c r="F3" s="1">
        <v>9</v>
      </c>
      <c r="G3" s="1">
        <v>10</v>
      </c>
      <c r="H3" s="1">
        <v>8</v>
      </c>
      <c r="I3" s="1">
        <v>8</v>
      </c>
      <c r="J3" s="1">
        <v>5</v>
      </c>
      <c r="K3" s="1">
        <v>7</v>
      </c>
      <c r="L3" s="1">
        <v>10</v>
      </c>
      <c r="M3" s="48">
        <f t="shared" si="0"/>
        <v>7.545454545454546</v>
      </c>
      <c r="N3" s="6">
        <f t="shared" si="1"/>
        <v>8</v>
      </c>
    </row>
    <row r="4" spans="1:14" ht="12.75">
      <c r="A4" s="1" t="str">
        <f>9в_ПО!A4</f>
        <v>Войшнис Руслан</v>
      </c>
      <c r="B4" s="1">
        <v>7</v>
      </c>
      <c r="C4" s="1">
        <v>10</v>
      </c>
      <c r="D4" s="1">
        <v>9</v>
      </c>
      <c r="E4" s="1">
        <v>8</v>
      </c>
      <c r="F4" s="1">
        <v>10</v>
      </c>
      <c r="G4" s="1">
        <v>10</v>
      </c>
      <c r="H4" s="1">
        <v>8</v>
      </c>
      <c r="I4" s="1">
        <v>7</v>
      </c>
      <c r="J4" s="1">
        <v>4</v>
      </c>
      <c r="K4" s="1">
        <v>4</v>
      </c>
      <c r="L4" s="1"/>
      <c r="M4" s="48">
        <f t="shared" si="0"/>
        <v>7.7</v>
      </c>
      <c r="N4" s="6">
        <f t="shared" si="1"/>
        <v>8</v>
      </c>
    </row>
    <row r="5" spans="1:14" ht="12.75">
      <c r="A5" s="1" t="str">
        <f>9в_ПО!A5</f>
        <v>Гиль Семен</v>
      </c>
      <c r="B5" s="1">
        <v>7</v>
      </c>
      <c r="C5" s="1">
        <v>6</v>
      </c>
      <c r="D5" s="1">
        <v>7</v>
      </c>
      <c r="E5" s="1">
        <v>9</v>
      </c>
      <c r="F5" s="1">
        <v>7</v>
      </c>
      <c r="G5" s="1">
        <v>10</v>
      </c>
      <c r="H5" s="1">
        <v>8</v>
      </c>
      <c r="I5" s="1">
        <v>8</v>
      </c>
      <c r="J5" s="1">
        <v>6</v>
      </c>
      <c r="K5" s="1">
        <v>4</v>
      </c>
      <c r="L5" s="1"/>
      <c r="M5" s="48">
        <f t="shared" si="0"/>
        <v>7.2</v>
      </c>
      <c r="N5" s="6">
        <f t="shared" si="1"/>
        <v>7</v>
      </c>
    </row>
    <row r="6" spans="1:14" ht="12.75">
      <c r="A6" s="1" t="str">
        <f>9в_ПО!A6</f>
        <v>Гришко Александр</v>
      </c>
      <c r="B6" s="1">
        <v>7</v>
      </c>
      <c r="C6" s="1">
        <v>9</v>
      </c>
      <c r="D6" s="1">
        <v>10</v>
      </c>
      <c r="E6" s="1">
        <v>9</v>
      </c>
      <c r="F6" s="1">
        <v>10</v>
      </c>
      <c r="G6" s="1">
        <v>10</v>
      </c>
      <c r="H6" s="1">
        <v>9</v>
      </c>
      <c r="I6" s="1">
        <v>10</v>
      </c>
      <c r="J6" s="1">
        <v>9</v>
      </c>
      <c r="K6" s="1">
        <v>8</v>
      </c>
      <c r="L6" s="1"/>
      <c r="M6" s="48">
        <f t="shared" si="0"/>
        <v>9.1</v>
      </c>
      <c r="N6" s="6">
        <f t="shared" si="1"/>
        <v>9</v>
      </c>
    </row>
    <row r="7" spans="1:14" ht="12.75">
      <c r="A7" s="1" t="str">
        <f>9в_ПО!A7</f>
        <v>Денисенко Александр</v>
      </c>
      <c r="B7" s="1">
        <v>9</v>
      </c>
      <c r="C7" s="1">
        <v>9</v>
      </c>
      <c r="D7" s="1">
        <v>9</v>
      </c>
      <c r="E7" s="1">
        <v>6</v>
      </c>
      <c r="F7" s="1">
        <v>8</v>
      </c>
      <c r="G7" s="1">
        <v>10</v>
      </c>
      <c r="H7" s="1">
        <v>8</v>
      </c>
      <c r="I7" s="1">
        <v>6</v>
      </c>
      <c r="J7" s="1">
        <v>2</v>
      </c>
      <c r="K7" s="1">
        <v>4</v>
      </c>
      <c r="L7" s="1"/>
      <c r="M7" s="48">
        <f t="shared" si="0"/>
        <v>7.1</v>
      </c>
      <c r="N7" s="6">
        <f t="shared" si="1"/>
        <v>7</v>
      </c>
    </row>
    <row r="8" spans="1:14" ht="12.75">
      <c r="A8" s="1" t="str">
        <f>9в_ПО!A8</f>
        <v>Дудко Александр</v>
      </c>
      <c r="B8" s="1">
        <v>7</v>
      </c>
      <c r="C8" s="1">
        <v>9</v>
      </c>
      <c r="D8" s="1">
        <v>9</v>
      </c>
      <c r="E8" s="1">
        <v>8</v>
      </c>
      <c r="F8" s="1">
        <v>6</v>
      </c>
      <c r="G8" s="1">
        <v>10</v>
      </c>
      <c r="H8" s="1">
        <v>6</v>
      </c>
      <c r="I8" s="1">
        <v>5</v>
      </c>
      <c r="J8" s="1">
        <v>4</v>
      </c>
      <c r="K8" s="1">
        <v>4</v>
      </c>
      <c r="L8" s="1"/>
      <c r="M8" s="48">
        <f t="shared" si="0"/>
        <v>6.8</v>
      </c>
      <c r="N8" s="6">
        <f t="shared" si="1"/>
        <v>7</v>
      </c>
    </row>
    <row r="9" spans="1:14" ht="12.75">
      <c r="A9" s="1" t="str">
        <f>9в_ПО!A9</f>
        <v>Каргвига Денис</v>
      </c>
      <c r="B9" s="1">
        <v>9</v>
      </c>
      <c r="C9" s="1">
        <v>10</v>
      </c>
      <c r="D9" s="1">
        <v>9</v>
      </c>
      <c r="E9" s="1">
        <v>7</v>
      </c>
      <c r="F9" s="1">
        <v>9</v>
      </c>
      <c r="G9" s="1">
        <v>10</v>
      </c>
      <c r="H9" s="1">
        <v>7</v>
      </c>
      <c r="I9" s="1">
        <v>7</v>
      </c>
      <c r="J9" s="1">
        <v>6</v>
      </c>
      <c r="K9" s="1">
        <v>8</v>
      </c>
      <c r="L9" s="1">
        <v>10</v>
      </c>
      <c r="M9" s="48">
        <f t="shared" si="0"/>
        <v>8.363636363636363</v>
      </c>
      <c r="N9" s="6">
        <v>9</v>
      </c>
    </row>
    <row r="10" spans="1:14" ht="12.75">
      <c r="A10" s="1" t="str">
        <f>9в_ПО!A10</f>
        <v>Кейза Сергей</v>
      </c>
      <c r="B10" s="1">
        <v>8</v>
      </c>
      <c r="C10" s="1">
        <v>7</v>
      </c>
      <c r="D10" s="1">
        <v>9</v>
      </c>
      <c r="E10" s="1">
        <v>4</v>
      </c>
      <c r="F10" s="1">
        <v>6</v>
      </c>
      <c r="G10" s="1">
        <v>10</v>
      </c>
      <c r="H10" s="1">
        <v>7</v>
      </c>
      <c r="I10" s="1">
        <v>2</v>
      </c>
      <c r="J10" s="1">
        <v>2</v>
      </c>
      <c r="K10" s="1">
        <v>4</v>
      </c>
      <c r="L10" s="1"/>
      <c r="M10" s="48">
        <f t="shared" si="0"/>
        <v>5.9</v>
      </c>
      <c r="N10" s="6">
        <f t="shared" si="1"/>
        <v>6</v>
      </c>
    </row>
    <row r="11" spans="1:14" ht="12.75">
      <c r="A11" s="1" t="str">
        <f>9в_ПО!A11</f>
        <v>Китурко Татьяна</v>
      </c>
      <c r="B11" s="1">
        <v>9</v>
      </c>
      <c r="C11" s="1">
        <v>10</v>
      </c>
      <c r="D11" s="1">
        <v>8</v>
      </c>
      <c r="E11" s="1">
        <v>9</v>
      </c>
      <c r="F11" s="1">
        <v>9</v>
      </c>
      <c r="G11" s="1">
        <v>10</v>
      </c>
      <c r="H11" s="1">
        <v>9</v>
      </c>
      <c r="I11" s="1">
        <v>7</v>
      </c>
      <c r="J11" s="1">
        <v>7</v>
      </c>
      <c r="K11" s="1">
        <v>8</v>
      </c>
      <c r="L11" s="1">
        <v>10</v>
      </c>
      <c r="M11" s="48">
        <f t="shared" si="0"/>
        <v>8.727272727272727</v>
      </c>
      <c r="N11" s="6">
        <f t="shared" si="1"/>
        <v>9</v>
      </c>
    </row>
    <row r="12" spans="1:14" ht="12.75">
      <c r="A12" s="1" t="str">
        <f>9в_ПО!A12</f>
        <v>Кравель Дмитрий</v>
      </c>
      <c r="B12" s="1">
        <v>9</v>
      </c>
      <c r="C12" s="1">
        <v>10</v>
      </c>
      <c r="D12" s="1">
        <v>9</v>
      </c>
      <c r="E12" s="1">
        <v>9</v>
      </c>
      <c r="F12" s="1">
        <v>8</v>
      </c>
      <c r="G12" s="1">
        <v>10</v>
      </c>
      <c r="H12" s="1">
        <v>7</v>
      </c>
      <c r="I12" s="1">
        <v>6</v>
      </c>
      <c r="J12" s="1">
        <v>6</v>
      </c>
      <c r="K12" s="1">
        <v>7</v>
      </c>
      <c r="L12" s="1"/>
      <c r="M12" s="48">
        <f t="shared" si="0"/>
        <v>8.1</v>
      </c>
      <c r="N12" s="6">
        <f t="shared" si="1"/>
        <v>8</v>
      </c>
    </row>
    <row r="13" spans="1:14" ht="12.75">
      <c r="A13" s="1" t="str">
        <f>9в_ПО!A13</f>
        <v>Липский Михаил</v>
      </c>
      <c r="B13" s="1">
        <v>9</v>
      </c>
      <c r="C13" s="1">
        <v>9</v>
      </c>
      <c r="D13" s="1">
        <v>8</v>
      </c>
      <c r="E13" s="1">
        <v>5</v>
      </c>
      <c r="F13" s="1">
        <v>7</v>
      </c>
      <c r="G13" s="1">
        <v>10</v>
      </c>
      <c r="H13" s="1">
        <v>7</v>
      </c>
      <c r="I13" s="1">
        <v>6</v>
      </c>
      <c r="J13" s="1">
        <v>2</v>
      </c>
      <c r="K13" s="1">
        <v>4</v>
      </c>
      <c r="L13" s="1"/>
      <c r="M13" s="48">
        <f t="shared" si="0"/>
        <v>6.7</v>
      </c>
      <c r="N13" s="6">
        <f t="shared" si="1"/>
        <v>7</v>
      </c>
    </row>
    <row r="14" spans="1:14" ht="12.75">
      <c r="A14" s="1" t="str">
        <f>9в_ПО!A14</f>
        <v>Лычковский Максим</v>
      </c>
      <c r="B14" s="1">
        <v>7</v>
      </c>
      <c r="C14" s="1">
        <v>9</v>
      </c>
      <c r="D14" s="1">
        <v>10</v>
      </c>
      <c r="E14" s="1">
        <v>9</v>
      </c>
      <c r="F14" s="1">
        <v>10</v>
      </c>
      <c r="G14" s="1">
        <v>10</v>
      </c>
      <c r="H14" s="1">
        <v>9</v>
      </c>
      <c r="I14" s="1">
        <v>10</v>
      </c>
      <c r="J14" s="1">
        <v>9</v>
      </c>
      <c r="K14" s="1">
        <v>8</v>
      </c>
      <c r="L14" s="1"/>
      <c r="M14" s="48">
        <f t="shared" si="0"/>
        <v>9.1</v>
      </c>
      <c r="N14" s="6">
        <f t="shared" si="1"/>
        <v>9</v>
      </c>
    </row>
    <row r="15" spans="1:14" ht="12.75">
      <c r="A15" s="1" t="str">
        <f>9в_ПО!A15</f>
        <v>Малахов Александр</v>
      </c>
      <c r="B15" s="1">
        <v>6</v>
      </c>
      <c r="C15" s="1">
        <v>9</v>
      </c>
      <c r="D15" s="1">
        <v>10</v>
      </c>
      <c r="E15" s="1">
        <v>10</v>
      </c>
      <c r="F15" s="1">
        <v>10</v>
      </c>
      <c r="G15" s="1">
        <v>10</v>
      </c>
      <c r="H15" s="1">
        <v>2</v>
      </c>
      <c r="I15" s="1">
        <v>2</v>
      </c>
      <c r="J15" s="1">
        <v>6</v>
      </c>
      <c r="K15" s="1">
        <v>7</v>
      </c>
      <c r="L15" s="1">
        <v>10</v>
      </c>
      <c r="M15" s="48">
        <f t="shared" si="0"/>
        <v>7.454545454545454</v>
      </c>
      <c r="N15" s="6">
        <v>8</v>
      </c>
    </row>
    <row r="16" spans="1:14" ht="12.75">
      <c r="A16" s="1" t="str">
        <f>9в_ПО!A16</f>
        <v>Малюдинский Михаил</v>
      </c>
      <c r="B16" s="1">
        <v>8</v>
      </c>
      <c r="C16" s="1">
        <v>9</v>
      </c>
      <c r="D16" s="1">
        <v>10</v>
      </c>
      <c r="E16" s="1">
        <v>8</v>
      </c>
      <c r="F16" s="1">
        <v>8</v>
      </c>
      <c r="G16" s="1">
        <v>10</v>
      </c>
      <c r="H16" s="1">
        <v>10</v>
      </c>
      <c r="I16" s="1">
        <v>9</v>
      </c>
      <c r="J16" s="1">
        <v>6</v>
      </c>
      <c r="K16" s="1">
        <v>7</v>
      </c>
      <c r="L16" s="1"/>
      <c r="M16" s="48">
        <f t="shared" si="0"/>
        <v>8.5</v>
      </c>
      <c r="N16" s="6">
        <f t="shared" si="1"/>
        <v>9</v>
      </c>
    </row>
    <row r="17" spans="1:14" ht="12.75">
      <c r="A17" s="1" t="str">
        <f>9в_ПО!A17</f>
        <v>Мисса Юрий</v>
      </c>
      <c r="B17" s="1">
        <v>6</v>
      </c>
      <c r="C17" s="1">
        <v>9</v>
      </c>
      <c r="D17" s="1">
        <v>10</v>
      </c>
      <c r="E17" s="1">
        <v>9</v>
      </c>
      <c r="F17" s="1">
        <v>10</v>
      </c>
      <c r="G17" s="1">
        <v>9</v>
      </c>
      <c r="H17" s="1">
        <v>10</v>
      </c>
      <c r="I17" s="1">
        <v>8</v>
      </c>
      <c r="J17" s="1">
        <v>7</v>
      </c>
      <c r="K17" s="1">
        <v>9</v>
      </c>
      <c r="L17" s="1"/>
      <c r="M17" s="48">
        <f t="shared" si="0"/>
        <v>8.7</v>
      </c>
      <c r="N17" s="6">
        <f t="shared" si="1"/>
        <v>9</v>
      </c>
    </row>
    <row r="18" spans="1:14" ht="12.75">
      <c r="A18" s="1" t="str">
        <f>9в_ПО!A18</f>
        <v>Мисура Максим</v>
      </c>
      <c r="B18" s="1">
        <v>6</v>
      </c>
      <c r="C18" s="1">
        <v>9</v>
      </c>
      <c r="D18" s="1">
        <v>10</v>
      </c>
      <c r="E18" s="1">
        <v>10</v>
      </c>
      <c r="F18" s="1">
        <v>10</v>
      </c>
      <c r="G18" s="1">
        <v>10</v>
      </c>
      <c r="H18" s="1">
        <v>2</v>
      </c>
      <c r="I18" s="1">
        <v>2</v>
      </c>
      <c r="J18" s="1">
        <v>9</v>
      </c>
      <c r="K18" s="1">
        <v>7</v>
      </c>
      <c r="L18" s="1">
        <v>10</v>
      </c>
      <c r="M18" s="48">
        <f t="shared" si="0"/>
        <v>7.7272727272727275</v>
      </c>
      <c r="N18" s="6">
        <v>8</v>
      </c>
    </row>
    <row r="19" spans="1:14" ht="12.75">
      <c r="A19" s="1" t="str">
        <f>9в_ПО!A19</f>
        <v>Мурашко Максим</v>
      </c>
      <c r="B19" s="1">
        <v>8</v>
      </c>
      <c r="C19" s="1">
        <v>9</v>
      </c>
      <c r="D19" s="1">
        <v>8</v>
      </c>
      <c r="E19" s="1">
        <v>4</v>
      </c>
      <c r="F19" s="1">
        <v>4</v>
      </c>
      <c r="G19" s="1">
        <v>8</v>
      </c>
      <c r="H19" s="1">
        <v>6</v>
      </c>
      <c r="I19" s="1">
        <v>9</v>
      </c>
      <c r="J19" s="1">
        <v>4</v>
      </c>
      <c r="K19" s="1">
        <v>5</v>
      </c>
      <c r="L19" s="1"/>
      <c r="M19" s="48">
        <f t="shared" si="0"/>
        <v>6.5</v>
      </c>
      <c r="N19" s="6">
        <f t="shared" si="1"/>
        <v>7</v>
      </c>
    </row>
    <row r="20" spans="1:14" ht="12.75">
      <c r="A20" s="1" t="str">
        <f>9в_ПО!A20</f>
        <v>Нескин Павел</v>
      </c>
      <c r="B20" s="1">
        <v>7</v>
      </c>
      <c r="C20" s="1">
        <v>9</v>
      </c>
      <c r="D20" s="1">
        <v>10</v>
      </c>
      <c r="E20" s="1">
        <v>7</v>
      </c>
      <c r="F20" s="1">
        <v>9</v>
      </c>
      <c r="G20" s="1">
        <v>10</v>
      </c>
      <c r="H20" s="1">
        <v>10</v>
      </c>
      <c r="I20" s="1">
        <v>8</v>
      </c>
      <c r="J20" s="1">
        <v>5</v>
      </c>
      <c r="K20" s="1">
        <v>6</v>
      </c>
      <c r="L20" s="1">
        <v>10</v>
      </c>
      <c r="M20" s="48">
        <f t="shared" si="0"/>
        <v>8.272727272727273</v>
      </c>
      <c r="N20" s="6">
        <v>9</v>
      </c>
    </row>
    <row r="21" spans="1:14" ht="12.75">
      <c r="A21" s="1" t="str">
        <f>9в_ПО!A21</f>
        <v>Рыхлевич Владимир</v>
      </c>
      <c r="B21" s="1">
        <v>8</v>
      </c>
      <c r="C21" s="1">
        <v>9</v>
      </c>
      <c r="D21" s="1">
        <v>10</v>
      </c>
      <c r="E21" s="1">
        <v>8</v>
      </c>
      <c r="F21" s="1">
        <v>8</v>
      </c>
      <c r="G21" s="1">
        <v>9</v>
      </c>
      <c r="H21" s="1">
        <v>10</v>
      </c>
      <c r="I21" s="1">
        <v>9</v>
      </c>
      <c r="J21" s="1">
        <v>6</v>
      </c>
      <c r="K21" s="1">
        <v>7</v>
      </c>
      <c r="L21" s="1">
        <v>10</v>
      </c>
      <c r="M21" s="48">
        <f t="shared" si="0"/>
        <v>8.545454545454545</v>
      </c>
      <c r="N21" s="6">
        <f t="shared" si="1"/>
        <v>9</v>
      </c>
    </row>
    <row r="22" spans="1:14" ht="12.75">
      <c r="A22" s="1" t="str">
        <f>9в_ПО!A22</f>
        <v>Сайко Вадим</v>
      </c>
      <c r="B22" s="1">
        <v>10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/>
      <c r="M22" s="48">
        <f t="shared" si="0"/>
        <v>9.8</v>
      </c>
      <c r="N22" s="6">
        <f t="shared" si="1"/>
        <v>10</v>
      </c>
    </row>
    <row r="23" spans="1:14" ht="12.75">
      <c r="A23" s="1" t="str">
        <f>9в_ПО!A23</f>
        <v>Тихон Александр</v>
      </c>
      <c r="B23" s="1">
        <v>8</v>
      </c>
      <c r="C23" s="1">
        <v>8</v>
      </c>
      <c r="D23" s="1">
        <v>9</v>
      </c>
      <c r="E23" s="1">
        <v>9</v>
      </c>
      <c r="F23" s="1">
        <v>9</v>
      </c>
      <c r="G23" s="1">
        <v>9</v>
      </c>
      <c r="H23" s="1">
        <v>10</v>
      </c>
      <c r="I23" s="1">
        <v>9</v>
      </c>
      <c r="J23" s="1">
        <v>2</v>
      </c>
      <c r="K23" s="1">
        <v>4</v>
      </c>
      <c r="L23" s="1"/>
      <c r="M23" s="48">
        <f t="shared" si="0"/>
        <v>7.7</v>
      </c>
      <c r="N23" s="6">
        <f t="shared" si="1"/>
        <v>8</v>
      </c>
    </row>
    <row r="24" spans="1:14" ht="12.75">
      <c r="A24" s="1" t="str">
        <f>9в_ПО!A24</f>
        <v>Фомченко Виталий</v>
      </c>
      <c r="B24" s="1">
        <v>8</v>
      </c>
      <c r="C24" s="1">
        <v>8</v>
      </c>
      <c r="D24" s="1">
        <v>9</v>
      </c>
      <c r="E24" s="1">
        <v>9</v>
      </c>
      <c r="F24" s="1">
        <v>9</v>
      </c>
      <c r="G24" s="1">
        <v>9</v>
      </c>
      <c r="H24" s="1">
        <v>10</v>
      </c>
      <c r="I24" s="1">
        <v>9</v>
      </c>
      <c r="J24" s="1">
        <v>2</v>
      </c>
      <c r="K24" s="1">
        <v>4</v>
      </c>
      <c r="L24" s="1"/>
      <c r="M24" s="48">
        <f t="shared" si="0"/>
        <v>7.7</v>
      </c>
      <c r="N24" s="6">
        <f t="shared" si="1"/>
        <v>8</v>
      </c>
    </row>
    <row r="25" spans="1:14" ht="12.75">
      <c r="A25" s="1" t="str">
        <f>9в_ПО!A25</f>
        <v>Цимош Евгений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/>
      <c r="M25" s="48">
        <f t="shared" si="0"/>
        <v>10</v>
      </c>
      <c r="N25" s="6">
        <f t="shared" si="1"/>
        <v>10</v>
      </c>
    </row>
    <row r="26" spans="1:14" ht="12.75">
      <c r="A26" s="1" t="str">
        <f>9в_ПО!A26</f>
        <v>Шамрей Роман</v>
      </c>
      <c r="B26" s="1">
        <v>8</v>
      </c>
      <c r="C26" s="1">
        <v>9</v>
      </c>
      <c r="D26" s="1">
        <v>8</v>
      </c>
      <c r="E26" s="1">
        <v>4</v>
      </c>
      <c r="F26" s="1">
        <v>4</v>
      </c>
      <c r="G26" s="1">
        <v>8</v>
      </c>
      <c r="H26" s="1">
        <v>6</v>
      </c>
      <c r="I26" s="1">
        <v>9</v>
      </c>
      <c r="J26" s="1">
        <v>4</v>
      </c>
      <c r="K26" s="1">
        <v>5</v>
      </c>
      <c r="L26" s="1"/>
      <c r="M26" s="48">
        <f t="shared" si="0"/>
        <v>6.5</v>
      </c>
      <c r="N26" s="6">
        <f t="shared" si="1"/>
        <v>7</v>
      </c>
    </row>
    <row r="27" spans="1:14" ht="12.75">
      <c r="A27" s="1" t="str">
        <f>9в_ПО!A27</f>
        <v>Шидерский Роман</v>
      </c>
      <c r="B27" s="1">
        <v>6</v>
      </c>
      <c r="C27" s="1">
        <v>9</v>
      </c>
      <c r="D27" s="1">
        <v>10</v>
      </c>
      <c r="E27" s="1">
        <v>10</v>
      </c>
      <c r="F27" s="1">
        <v>10</v>
      </c>
      <c r="G27" s="1">
        <v>9</v>
      </c>
      <c r="H27" s="1">
        <v>10</v>
      </c>
      <c r="I27" s="1">
        <v>8</v>
      </c>
      <c r="J27" s="1">
        <v>7</v>
      </c>
      <c r="K27" s="1">
        <v>9</v>
      </c>
      <c r="L27" s="1"/>
      <c r="M27" s="48">
        <f t="shared" si="0"/>
        <v>8.8</v>
      </c>
      <c r="N27" s="6">
        <f t="shared" si="1"/>
        <v>9</v>
      </c>
    </row>
    <row r="28" spans="1:14" ht="12.75">
      <c r="A28" s="1" t="str">
        <f>9в_ПО!A28</f>
        <v>Шостак Владимир</v>
      </c>
      <c r="B28" s="1">
        <v>7</v>
      </c>
      <c r="C28" s="1">
        <v>9</v>
      </c>
      <c r="D28" s="1">
        <v>10</v>
      </c>
      <c r="E28" s="1">
        <v>7</v>
      </c>
      <c r="F28" s="1">
        <v>9</v>
      </c>
      <c r="G28" s="1">
        <v>10</v>
      </c>
      <c r="H28" s="1">
        <v>10</v>
      </c>
      <c r="I28" s="1">
        <v>8</v>
      </c>
      <c r="J28" s="1">
        <v>5</v>
      </c>
      <c r="K28" s="1">
        <v>6</v>
      </c>
      <c r="L28" s="1">
        <v>10</v>
      </c>
      <c r="M28" s="48">
        <f t="shared" si="0"/>
        <v>8.272727272727273</v>
      </c>
      <c r="N28" s="6">
        <v>9</v>
      </c>
    </row>
    <row r="29" spans="1:14" s="3" customFormat="1" ht="12.75">
      <c r="A29" s="4" t="s">
        <v>0</v>
      </c>
      <c r="B29" s="48">
        <f aca="true" t="shared" si="2" ref="B29:L29">AVERAGE(B1:B28)</f>
        <v>7.857142857142857</v>
      </c>
      <c r="C29" s="48">
        <f t="shared" si="2"/>
        <v>8.857142857142858</v>
      </c>
      <c r="D29" s="48">
        <f t="shared" si="2"/>
        <v>9.142857142857142</v>
      </c>
      <c r="E29" s="48">
        <f t="shared" si="2"/>
        <v>7.678571428571429</v>
      </c>
      <c r="F29" s="48">
        <f t="shared" si="2"/>
        <v>8.428571428571429</v>
      </c>
      <c r="G29" s="48">
        <f t="shared" si="2"/>
        <v>9.678571428571429</v>
      </c>
      <c r="H29" s="48">
        <f t="shared" si="2"/>
        <v>8.071428571428571</v>
      </c>
      <c r="I29" s="48">
        <f t="shared" si="2"/>
        <v>7.321428571428571</v>
      </c>
      <c r="J29" s="48">
        <f t="shared" si="2"/>
        <v>5.5</v>
      </c>
      <c r="K29" s="48">
        <f t="shared" si="2"/>
        <v>6.357142857142857</v>
      </c>
      <c r="L29" s="48">
        <f t="shared" si="2"/>
        <v>10</v>
      </c>
      <c r="M29" s="48">
        <f>AVERAGE(M1:M28)</f>
        <v>7.948051948051948</v>
      </c>
      <c r="N29" s="10">
        <f>AVERAGE(N1:N28)</f>
        <v>8.214285714285714</v>
      </c>
    </row>
    <row r="30" spans="1:14" s="3" customFormat="1" ht="12.75">
      <c r="A30" s="4"/>
      <c r="B30" s="5" t="s">
        <v>15</v>
      </c>
      <c r="C30" s="5" t="s">
        <v>16</v>
      </c>
      <c r="D30" s="5" t="s">
        <v>17</v>
      </c>
      <c r="E30" s="5" t="s">
        <v>18</v>
      </c>
      <c r="F30" s="5" t="s">
        <v>19</v>
      </c>
      <c r="G30" s="5" t="s">
        <v>24</v>
      </c>
      <c r="H30" s="5" t="s">
        <v>25</v>
      </c>
      <c r="I30" s="5" t="s">
        <v>26</v>
      </c>
      <c r="J30" s="5" t="s">
        <v>27</v>
      </c>
      <c r="K30" s="5" t="s">
        <v>28</v>
      </c>
      <c r="L30" s="5" t="s">
        <v>29</v>
      </c>
      <c r="M30" s="5" t="s">
        <v>64</v>
      </c>
      <c r="N30" s="7" t="s">
        <v>30</v>
      </c>
    </row>
    <row r="31" spans="1:14" ht="12.75">
      <c r="A31" s="61" t="s">
        <v>2</v>
      </c>
      <c r="B31" s="62"/>
      <c r="C31" s="62"/>
      <c r="D31" s="62"/>
      <c r="E31" s="62"/>
      <c r="F31" s="62"/>
      <c r="G31" s="65"/>
      <c r="H31" s="65"/>
      <c r="I31" s="65"/>
      <c r="J31" s="65"/>
      <c r="K31" s="65"/>
      <c r="L31" s="65"/>
      <c r="M31" s="50">
        <f>N31/28</f>
        <v>1</v>
      </c>
      <c r="N31" s="6">
        <f>COUNTIF(N1:N28,"&gt;3")</f>
        <v>28</v>
      </c>
    </row>
    <row r="32" spans="1:14" ht="12.75">
      <c r="A32" s="51" t="s">
        <v>1</v>
      </c>
      <c r="B32" s="52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0">
        <f>N32/28</f>
        <v>0.9642857142857143</v>
      </c>
      <c r="N32" s="6">
        <f>COUNTIF(N1:N28,"&gt;6")</f>
        <v>27</v>
      </c>
    </row>
  </sheetData>
  <sheetProtection/>
  <conditionalFormatting sqref="N1:N2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28 B29:N29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4" zoomScaleNormal="84" workbookViewId="0" topLeftCell="A1">
      <selection activeCell="O29" sqref="O29"/>
    </sheetView>
  </sheetViews>
  <sheetFormatPr defaultColWidth="9.00390625" defaultRowHeight="12.75"/>
  <cols>
    <col min="1" max="1" width="23.00390625" style="0" customWidth="1"/>
    <col min="9" max="9" width="7.375" style="0" customWidth="1"/>
    <col min="11" max="11" width="9.125" style="2" customWidth="1"/>
    <col min="12" max="12" width="9.125" style="9" customWidth="1"/>
    <col min="16" max="16" width="9.125" style="13" customWidth="1"/>
    <col min="17" max="17" width="9.125" style="14" customWidth="1"/>
  </cols>
  <sheetData>
    <row r="1" spans="1:17" ht="12.75">
      <c r="A1" s="1" t="str">
        <f>'[1]10вк_ПО'!A1</f>
        <v>Банцевич Сергей</v>
      </c>
      <c r="B1" s="1">
        <v>4</v>
      </c>
      <c r="C1" s="1">
        <v>5</v>
      </c>
      <c r="D1" s="1">
        <v>7</v>
      </c>
      <c r="E1" s="1">
        <v>6</v>
      </c>
      <c r="F1" s="1">
        <v>2</v>
      </c>
      <c r="G1" s="1">
        <v>2</v>
      </c>
      <c r="H1" s="1">
        <v>6</v>
      </c>
      <c r="I1" s="1"/>
      <c r="J1" s="1">
        <v>4</v>
      </c>
      <c r="K1" s="46">
        <f aca="true" t="shared" si="0" ref="K1:K29">AVERAGE(B1:J1)</f>
        <v>4.5</v>
      </c>
      <c r="L1" s="6">
        <f aca="true" t="shared" si="1" ref="L1:L29">ROUND(K1,0)</f>
        <v>5</v>
      </c>
      <c r="M1" s="47">
        <f>'[1]10вк_ПО'!K1</f>
        <v>4</v>
      </c>
      <c r="N1" s="47">
        <f>'[1]10вк_ПО'!L1</f>
        <v>7</v>
      </c>
      <c r="O1" s="81">
        <v>6</v>
      </c>
      <c r="P1" s="48">
        <f>AVERAGE(M1:O1)</f>
        <v>5.666666666666667</v>
      </c>
      <c r="Q1" s="6">
        <f aca="true" t="shared" si="2" ref="Q1:Q28">ROUND(P1,0)</f>
        <v>6</v>
      </c>
    </row>
    <row r="2" spans="1:17" ht="12.75">
      <c r="A2" s="1" t="str">
        <f>'[1]10вк_ПО'!A2</f>
        <v>Белко Евгений</v>
      </c>
      <c r="B2" s="1">
        <v>4</v>
      </c>
      <c r="C2" s="1">
        <v>6</v>
      </c>
      <c r="D2" s="1">
        <v>6</v>
      </c>
      <c r="E2" s="1">
        <v>8</v>
      </c>
      <c r="F2" s="1">
        <v>4</v>
      </c>
      <c r="G2" s="1">
        <v>9</v>
      </c>
      <c r="H2" s="1">
        <v>9</v>
      </c>
      <c r="I2" s="1"/>
      <c r="J2" s="1">
        <v>6</v>
      </c>
      <c r="K2" s="46">
        <f t="shared" si="0"/>
        <v>6.5</v>
      </c>
      <c r="L2" s="6">
        <f t="shared" si="1"/>
        <v>7</v>
      </c>
      <c r="M2" s="47">
        <f>'[1]10вк_ПО'!K2</f>
        <v>6</v>
      </c>
      <c r="N2" s="47">
        <f>'[1]10вк_ПО'!L2</f>
        <v>6</v>
      </c>
      <c r="O2" s="81">
        <v>7</v>
      </c>
      <c r="P2" s="48">
        <f aca="true" t="shared" si="3" ref="P2:P29">AVERAGE(M2:O2)</f>
        <v>6.333333333333333</v>
      </c>
      <c r="Q2" s="6">
        <v>7</v>
      </c>
    </row>
    <row r="3" spans="1:17" ht="12.75">
      <c r="A3" s="1" t="str">
        <f>'[1]10вк_ПО'!A3</f>
        <v>Бельский Сергей</v>
      </c>
      <c r="B3" s="1">
        <v>5</v>
      </c>
      <c r="C3" s="1">
        <v>7</v>
      </c>
      <c r="D3" s="1">
        <v>7</v>
      </c>
      <c r="E3" s="1">
        <v>5</v>
      </c>
      <c r="F3" s="1">
        <v>2</v>
      </c>
      <c r="G3" s="1">
        <v>8</v>
      </c>
      <c r="H3" s="1"/>
      <c r="I3" s="1"/>
      <c r="J3" s="1">
        <v>6</v>
      </c>
      <c r="K3" s="46">
        <f t="shared" si="0"/>
        <v>5.714285714285714</v>
      </c>
      <c r="L3" s="6">
        <f t="shared" si="1"/>
        <v>6</v>
      </c>
      <c r="M3" s="47">
        <f>'[1]10вк_ПО'!K3</f>
        <v>5</v>
      </c>
      <c r="N3" s="47">
        <f>'[1]10вк_ПО'!L3</f>
        <v>7</v>
      </c>
      <c r="O3" s="81">
        <v>6</v>
      </c>
      <c r="P3" s="48">
        <f t="shared" si="3"/>
        <v>6</v>
      </c>
      <c r="Q3" s="6">
        <f t="shared" si="2"/>
        <v>6</v>
      </c>
    </row>
    <row r="4" spans="1:17" ht="12.75">
      <c r="A4" s="1" t="str">
        <f>'[1]10вк_ПО'!A4</f>
        <v>Белявский Игорь</v>
      </c>
      <c r="B4" s="1">
        <v>4</v>
      </c>
      <c r="C4" s="1">
        <v>6</v>
      </c>
      <c r="D4" s="1">
        <v>8</v>
      </c>
      <c r="E4" s="1">
        <v>2</v>
      </c>
      <c r="F4" s="1">
        <v>8</v>
      </c>
      <c r="G4" s="1">
        <v>6</v>
      </c>
      <c r="H4" s="1"/>
      <c r="I4" s="1"/>
      <c r="J4" s="1">
        <v>5</v>
      </c>
      <c r="K4" s="46">
        <f t="shared" si="0"/>
        <v>5.571428571428571</v>
      </c>
      <c r="L4" s="6">
        <f t="shared" si="1"/>
        <v>6</v>
      </c>
      <c r="M4" s="47">
        <f>'[1]10вк_ПО'!K4</f>
        <v>6</v>
      </c>
      <c r="N4" s="47">
        <f>'[1]10вк_ПО'!L4</f>
        <v>6</v>
      </c>
      <c r="O4" s="81">
        <v>6</v>
      </c>
      <c r="P4" s="48">
        <f t="shared" si="3"/>
        <v>6</v>
      </c>
      <c r="Q4" s="6">
        <f t="shared" si="2"/>
        <v>6</v>
      </c>
    </row>
    <row r="5" spans="1:17" ht="12.75">
      <c r="A5" s="1" t="str">
        <f>'[1]10вк_ПО'!A5</f>
        <v>Бирюк Павел</v>
      </c>
      <c r="B5" s="1">
        <v>6</v>
      </c>
      <c r="C5" s="1">
        <v>6</v>
      </c>
      <c r="D5" s="1">
        <v>7</v>
      </c>
      <c r="E5" s="1">
        <v>2</v>
      </c>
      <c r="F5" s="1">
        <v>2</v>
      </c>
      <c r="G5" s="1">
        <v>2</v>
      </c>
      <c r="H5" s="1">
        <v>5</v>
      </c>
      <c r="I5" s="1"/>
      <c r="J5" s="1">
        <v>6</v>
      </c>
      <c r="K5" s="46">
        <f t="shared" si="0"/>
        <v>4.5</v>
      </c>
      <c r="L5" s="6">
        <f t="shared" si="1"/>
        <v>5</v>
      </c>
      <c r="M5" s="47">
        <f>'[1]10вк_ПО'!K5</f>
        <v>6</v>
      </c>
      <c r="N5" s="47">
        <f>'[1]10вк_ПО'!L5</f>
        <v>5</v>
      </c>
      <c r="O5" s="81">
        <v>5</v>
      </c>
      <c r="P5" s="48">
        <f t="shared" si="3"/>
        <v>5.333333333333333</v>
      </c>
      <c r="Q5" s="6">
        <v>6</v>
      </c>
    </row>
    <row r="6" spans="1:17" ht="12.75">
      <c r="A6" s="1" t="str">
        <f>'[1]10вк_ПО'!A6</f>
        <v>Брейво Андрей</v>
      </c>
      <c r="B6" s="1">
        <v>5</v>
      </c>
      <c r="C6" s="1">
        <v>2</v>
      </c>
      <c r="D6" s="1">
        <v>6</v>
      </c>
      <c r="E6" s="1">
        <v>2</v>
      </c>
      <c r="F6" s="1">
        <v>8</v>
      </c>
      <c r="G6" s="1">
        <v>9</v>
      </c>
      <c r="H6" s="1">
        <v>7</v>
      </c>
      <c r="I6" s="1"/>
      <c r="J6" s="1">
        <v>5</v>
      </c>
      <c r="K6" s="46">
        <f t="shared" si="0"/>
        <v>5.5</v>
      </c>
      <c r="L6" s="6">
        <f t="shared" si="1"/>
        <v>6</v>
      </c>
      <c r="M6" s="47">
        <f>'[1]10вк_ПО'!K6</f>
        <v>5</v>
      </c>
      <c r="N6" s="47">
        <f>'[1]10вк_ПО'!L6</f>
        <v>7</v>
      </c>
      <c r="O6" s="81">
        <v>6</v>
      </c>
      <c r="P6" s="48">
        <f t="shared" si="3"/>
        <v>6</v>
      </c>
      <c r="Q6" s="6">
        <f t="shared" si="2"/>
        <v>6</v>
      </c>
    </row>
    <row r="7" spans="1:17" ht="12.75">
      <c r="A7" s="1" t="str">
        <f>'[1]10вк_ПО'!A7</f>
        <v>Будько Владимир</v>
      </c>
      <c r="B7" s="1">
        <v>6</v>
      </c>
      <c r="C7" s="1">
        <v>6</v>
      </c>
      <c r="D7" s="1">
        <v>7</v>
      </c>
      <c r="E7" s="1">
        <v>2</v>
      </c>
      <c r="F7" s="1">
        <v>2</v>
      </c>
      <c r="G7" s="1">
        <v>2</v>
      </c>
      <c r="H7" s="1">
        <v>5</v>
      </c>
      <c r="I7" s="1"/>
      <c r="J7" s="1">
        <v>6</v>
      </c>
      <c r="K7" s="46">
        <f t="shared" si="0"/>
        <v>4.5</v>
      </c>
      <c r="L7" s="6">
        <f t="shared" si="1"/>
        <v>5</v>
      </c>
      <c r="M7" s="47">
        <f>'[1]10вк_ПО'!K7</f>
        <v>4</v>
      </c>
      <c r="N7" s="47">
        <f>'[1]10вк_ПО'!L7</f>
        <v>6</v>
      </c>
      <c r="O7" s="81">
        <v>5</v>
      </c>
      <c r="P7" s="48">
        <f t="shared" si="3"/>
        <v>5</v>
      </c>
      <c r="Q7" s="6">
        <f t="shared" si="2"/>
        <v>5</v>
      </c>
    </row>
    <row r="8" spans="1:17" ht="12.75">
      <c r="A8" s="1" t="str">
        <f>'[1]10вк_ПО'!A8</f>
        <v>Величко Дмитрий</v>
      </c>
      <c r="B8" s="1">
        <v>5</v>
      </c>
      <c r="C8" s="1">
        <v>6</v>
      </c>
      <c r="D8" s="1">
        <v>6</v>
      </c>
      <c r="E8" s="1">
        <v>9</v>
      </c>
      <c r="F8" s="1">
        <v>2</v>
      </c>
      <c r="G8" s="1">
        <v>6</v>
      </c>
      <c r="H8" s="1">
        <v>7</v>
      </c>
      <c r="I8" s="1"/>
      <c r="J8" s="1">
        <v>5</v>
      </c>
      <c r="K8" s="46">
        <f t="shared" si="0"/>
        <v>5.75</v>
      </c>
      <c r="L8" s="6">
        <f t="shared" si="1"/>
        <v>6</v>
      </c>
      <c r="M8" s="47">
        <f>'[1]10вк_ПО'!K8</f>
        <v>7</v>
      </c>
      <c r="N8" s="47">
        <f>'[1]10вк_ПО'!L8</f>
        <v>7</v>
      </c>
      <c r="O8" s="81">
        <v>7</v>
      </c>
      <c r="P8" s="48">
        <f t="shared" si="3"/>
        <v>7</v>
      </c>
      <c r="Q8" s="6">
        <f t="shared" si="2"/>
        <v>7</v>
      </c>
    </row>
    <row r="9" spans="1:17" ht="12.75">
      <c r="A9" s="1" t="str">
        <f>'[1]10вк_ПО'!A9</f>
        <v>Герасимович Дмитрий</v>
      </c>
      <c r="B9" s="1">
        <v>5</v>
      </c>
      <c r="C9" s="1">
        <v>8</v>
      </c>
      <c r="D9" s="1">
        <v>7</v>
      </c>
      <c r="E9" s="1">
        <v>8</v>
      </c>
      <c r="F9" s="1">
        <v>5</v>
      </c>
      <c r="G9" s="1">
        <v>8</v>
      </c>
      <c r="H9" s="1">
        <v>7</v>
      </c>
      <c r="I9" s="1"/>
      <c r="J9" s="1">
        <v>8</v>
      </c>
      <c r="K9" s="46">
        <f t="shared" si="0"/>
        <v>7</v>
      </c>
      <c r="L9" s="6">
        <f t="shared" si="1"/>
        <v>7</v>
      </c>
      <c r="M9" s="47">
        <f>'[1]10вк_ПО'!K9</f>
        <v>6</v>
      </c>
      <c r="N9" s="47">
        <f>'[1]10вк_ПО'!L9</f>
        <v>8</v>
      </c>
      <c r="O9" s="81">
        <v>8</v>
      </c>
      <c r="P9" s="48">
        <f t="shared" si="3"/>
        <v>7.333333333333333</v>
      </c>
      <c r="Q9" s="6">
        <v>8</v>
      </c>
    </row>
    <row r="10" spans="1:17" ht="12.75">
      <c r="A10" s="1" t="str">
        <f>'[1]10вк_ПО'!A10</f>
        <v>Дейлидко Юрий</v>
      </c>
      <c r="B10" s="1">
        <v>4</v>
      </c>
      <c r="C10" s="1">
        <v>8</v>
      </c>
      <c r="D10" s="1">
        <v>6</v>
      </c>
      <c r="E10" s="1">
        <v>8</v>
      </c>
      <c r="F10" s="1">
        <v>9</v>
      </c>
      <c r="G10" s="1">
        <v>7</v>
      </c>
      <c r="H10" s="1">
        <v>8</v>
      </c>
      <c r="I10" s="1"/>
      <c r="J10" s="1">
        <v>5</v>
      </c>
      <c r="K10" s="46">
        <f t="shared" si="0"/>
        <v>6.875</v>
      </c>
      <c r="L10" s="6">
        <f t="shared" si="1"/>
        <v>7</v>
      </c>
      <c r="M10" s="47">
        <f>'[1]10вк_ПО'!K10</f>
        <v>6</v>
      </c>
      <c r="N10" s="47">
        <f>'[1]10вк_ПО'!L10</f>
        <v>7</v>
      </c>
      <c r="O10" s="81">
        <v>7</v>
      </c>
      <c r="P10" s="48">
        <f t="shared" si="3"/>
        <v>6.666666666666667</v>
      </c>
      <c r="Q10" s="6">
        <f t="shared" si="2"/>
        <v>7</v>
      </c>
    </row>
    <row r="11" spans="1:17" ht="12.75">
      <c r="A11" s="1" t="str">
        <f>'[1]10вк_ПО'!A11</f>
        <v>Дода Дмитрий</v>
      </c>
      <c r="B11" s="1">
        <v>5</v>
      </c>
      <c r="C11" s="1">
        <v>2</v>
      </c>
      <c r="D11" s="1">
        <v>6</v>
      </c>
      <c r="E11" s="1">
        <v>2</v>
      </c>
      <c r="F11" s="1">
        <v>8</v>
      </c>
      <c r="G11" s="1">
        <v>9</v>
      </c>
      <c r="H11" s="1">
        <v>7</v>
      </c>
      <c r="I11" s="1"/>
      <c r="J11" s="1">
        <v>5</v>
      </c>
      <c r="K11" s="46">
        <f t="shared" si="0"/>
        <v>5.5</v>
      </c>
      <c r="L11" s="6">
        <f t="shared" si="1"/>
        <v>6</v>
      </c>
      <c r="M11" s="47">
        <f>'[1]10вк_ПО'!K11</f>
        <v>5</v>
      </c>
      <c r="N11" s="47">
        <f>'[1]10вк_ПО'!L11</f>
        <v>7</v>
      </c>
      <c r="O11" s="81">
        <v>6</v>
      </c>
      <c r="P11" s="48">
        <f t="shared" si="3"/>
        <v>6</v>
      </c>
      <c r="Q11" s="6">
        <f t="shared" si="2"/>
        <v>6</v>
      </c>
    </row>
    <row r="12" spans="1:17" ht="12.75">
      <c r="A12" s="1" t="str">
        <f>'[1]10вк_ПО'!A12</f>
        <v>Жилинский Игорь</v>
      </c>
      <c r="B12" s="1">
        <v>4</v>
      </c>
      <c r="C12" s="1">
        <v>5</v>
      </c>
      <c r="D12" s="1">
        <v>2</v>
      </c>
      <c r="E12" s="1">
        <v>8</v>
      </c>
      <c r="F12" s="1">
        <v>8</v>
      </c>
      <c r="G12" s="1">
        <v>6</v>
      </c>
      <c r="H12" s="1">
        <v>7</v>
      </c>
      <c r="I12" s="1"/>
      <c r="J12" s="1">
        <v>4</v>
      </c>
      <c r="K12" s="46">
        <f t="shared" si="0"/>
        <v>5.5</v>
      </c>
      <c r="L12" s="6">
        <f t="shared" si="1"/>
        <v>6</v>
      </c>
      <c r="M12" s="47">
        <f>'[1]10вк_ПО'!K12</f>
        <v>5</v>
      </c>
      <c r="N12" s="47">
        <f>'[1]10вк_ПО'!L12</f>
        <v>4</v>
      </c>
      <c r="O12" s="81">
        <v>5</v>
      </c>
      <c r="P12" s="48">
        <f t="shared" si="3"/>
        <v>4.666666666666667</v>
      </c>
      <c r="Q12" s="6">
        <f t="shared" si="2"/>
        <v>5</v>
      </c>
    </row>
    <row r="13" spans="1:17" ht="12.75">
      <c r="A13" s="1" t="str">
        <f>'[1]10вк_ПО'!A13</f>
        <v>Журавский Евгений</v>
      </c>
      <c r="B13" s="1">
        <v>4</v>
      </c>
      <c r="C13" s="1">
        <v>8</v>
      </c>
      <c r="D13" s="1">
        <v>6</v>
      </c>
      <c r="E13" s="1">
        <v>8</v>
      </c>
      <c r="F13" s="1">
        <v>9</v>
      </c>
      <c r="G13" s="1">
        <v>7</v>
      </c>
      <c r="H13" s="1">
        <v>8</v>
      </c>
      <c r="I13" s="1"/>
      <c r="J13" s="1">
        <v>5</v>
      </c>
      <c r="K13" s="46">
        <f t="shared" si="0"/>
        <v>6.875</v>
      </c>
      <c r="L13" s="6">
        <f t="shared" si="1"/>
        <v>7</v>
      </c>
      <c r="M13" s="47">
        <f>'[1]10вк_ПО'!K13</f>
        <v>6</v>
      </c>
      <c r="N13" s="47">
        <f>'[1]10вк_ПО'!L13</f>
        <v>7</v>
      </c>
      <c r="O13" s="81">
        <v>7</v>
      </c>
      <c r="P13" s="48">
        <f t="shared" si="3"/>
        <v>6.666666666666667</v>
      </c>
      <c r="Q13" s="6">
        <f t="shared" si="2"/>
        <v>7</v>
      </c>
    </row>
    <row r="14" spans="1:17" ht="12.75">
      <c r="A14" s="1" t="str">
        <f>'[1]10вк_ПО'!A14</f>
        <v>Здончик Александр</v>
      </c>
      <c r="B14" s="1">
        <v>5</v>
      </c>
      <c r="C14" s="1">
        <v>7</v>
      </c>
      <c r="D14" s="1">
        <v>7</v>
      </c>
      <c r="E14" s="1">
        <v>10</v>
      </c>
      <c r="F14" s="1">
        <v>2</v>
      </c>
      <c r="G14" s="1">
        <v>7</v>
      </c>
      <c r="H14" s="1">
        <v>9</v>
      </c>
      <c r="I14" s="1"/>
      <c r="J14" s="1">
        <v>5</v>
      </c>
      <c r="K14" s="46">
        <f t="shared" si="0"/>
        <v>6.5</v>
      </c>
      <c r="L14" s="6">
        <f t="shared" si="1"/>
        <v>7</v>
      </c>
      <c r="M14" s="47">
        <f>'[1]10вк_ПО'!K14</f>
        <v>5</v>
      </c>
      <c r="N14" s="47">
        <f>'[1]10вк_ПО'!L14</f>
        <v>7</v>
      </c>
      <c r="O14" s="81">
        <v>7</v>
      </c>
      <c r="P14" s="48">
        <f t="shared" si="3"/>
        <v>6.333333333333333</v>
      </c>
      <c r="Q14" s="6">
        <v>7</v>
      </c>
    </row>
    <row r="15" spans="1:17" ht="12.75">
      <c r="A15" s="1" t="str">
        <f>'[1]10вк_ПО'!A16</f>
        <v>Капацевич Олег</v>
      </c>
      <c r="B15" s="1">
        <v>8</v>
      </c>
      <c r="C15" s="1">
        <v>6</v>
      </c>
      <c r="D15" s="1">
        <v>9</v>
      </c>
      <c r="E15" s="1">
        <v>8</v>
      </c>
      <c r="F15" s="1">
        <v>7</v>
      </c>
      <c r="G15" s="1">
        <v>2</v>
      </c>
      <c r="H15" s="1">
        <v>9</v>
      </c>
      <c r="I15" s="1"/>
      <c r="J15" s="1">
        <v>7</v>
      </c>
      <c r="K15" s="46">
        <f t="shared" si="0"/>
        <v>7</v>
      </c>
      <c r="L15" s="6">
        <f t="shared" si="1"/>
        <v>7</v>
      </c>
      <c r="M15" s="47">
        <f>'[1]10вк_ПО'!K16</f>
        <v>5</v>
      </c>
      <c r="N15" s="47">
        <f>'[1]10вк_ПО'!L16</f>
        <v>5</v>
      </c>
      <c r="O15" s="81">
        <v>5</v>
      </c>
      <c r="P15" s="48">
        <f t="shared" si="3"/>
        <v>5</v>
      </c>
      <c r="Q15" s="6">
        <f t="shared" si="2"/>
        <v>5</v>
      </c>
    </row>
    <row r="16" spans="1:17" ht="12.75">
      <c r="A16" s="1" t="str">
        <f>'[1]10вк_ПО'!A17</f>
        <v>Михно Сергей</v>
      </c>
      <c r="B16" s="1">
        <v>4</v>
      </c>
      <c r="C16" s="1">
        <v>8</v>
      </c>
      <c r="D16" s="1">
        <v>7</v>
      </c>
      <c r="E16" s="1">
        <v>5</v>
      </c>
      <c r="F16" s="1">
        <v>7</v>
      </c>
      <c r="G16" s="1">
        <v>2</v>
      </c>
      <c r="H16" s="1">
        <v>9</v>
      </c>
      <c r="I16" s="1"/>
      <c r="J16" s="1">
        <v>7</v>
      </c>
      <c r="K16" s="46">
        <f t="shared" si="0"/>
        <v>6.125</v>
      </c>
      <c r="L16" s="6">
        <f t="shared" si="1"/>
        <v>6</v>
      </c>
      <c r="M16" s="47">
        <f>'[1]10вк_ПО'!K17</f>
        <v>6</v>
      </c>
      <c r="N16" s="47">
        <f>'[1]10вк_ПО'!L17</f>
        <v>7</v>
      </c>
      <c r="O16" s="81">
        <v>7</v>
      </c>
      <c r="P16" s="48">
        <f t="shared" si="3"/>
        <v>6.666666666666667</v>
      </c>
      <c r="Q16" s="6">
        <f t="shared" si="2"/>
        <v>7</v>
      </c>
    </row>
    <row r="17" spans="1:17" ht="12.75">
      <c r="A17" s="1" t="str">
        <f>'[1]10вк_ПО'!A18</f>
        <v>Полякович Андрей</v>
      </c>
      <c r="B17" s="1">
        <v>8</v>
      </c>
      <c r="C17" s="1">
        <v>6</v>
      </c>
      <c r="D17" s="1">
        <v>9</v>
      </c>
      <c r="E17" s="1">
        <v>8</v>
      </c>
      <c r="F17" s="1">
        <v>5</v>
      </c>
      <c r="G17" s="1">
        <v>8</v>
      </c>
      <c r="H17" s="1">
        <v>6</v>
      </c>
      <c r="I17" s="1"/>
      <c r="J17" s="1">
        <v>6</v>
      </c>
      <c r="K17" s="46">
        <f t="shared" si="0"/>
        <v>7</v>
      </c>
      <c r="L17" s="6">
        <f t="shared" si="1"/>
        <v>7</v>
      </c>
      <c r="M17" s="47">
        <f>'[1]10вк_ПО'!K18</f>
        <v>5</v>
      </c>
      <c r="N17" s="47">
        <f>'[1]10вк_ПО'!L18</f>
        <v>5</v>
      </c>
      <c r="O17" s="81">
        <v>5</v>
      </c>
      <c r="P17" s="48">
        <f t="shared" si="3"/>
        <v>5</v>
      </c>
      <c r="Q17" s="6">
        <f t="shared" si="2"/>
        <v>5</v>
      </c>
    </row>
    <row r="18" spans="1:17" ht="12.75">
      <c r="A18" s="1" t="str">
        <f>'[1]10вк_ПО'!A19</f>
        <v>Попко Александр</v>
      </c>
      <c r="B18" s="1">
        <v>5</v>
      </c>
      <c r="C18" s="1">
        <v>7</v>
      </c>
      <c r="D18" s="1">
        <v>7</v>
      </c>
      <c r="E18" s="1">
        <v>10</v>
      </c>
      <c r="F18" s="1">
        <v>4</v>
      </c>
      <c r="G18" s="1">
        <v>7</v>
      </c>
      <c r="H18" s="1">
        <v>8</v>
      </c>
      <c r="I18" s="1"/>
      <c r="J18" s="1">
        <v>8</v>
      </c>
      <c r="K18" s="46">
        <f t="shared" si="0"/>
        <v>7</v>
      </c>
      <c r="L18" s="6">
        <f t="shared" si="1"/>
        <v>7</v>
      </c>
      <c r="M18" s="47">
        <f>'[1]10вк_ПО'!K19</f>
        <v>5</v>
      </c>
      <c r="N18" s="47">
        <f>'[1]10вк_ПО'!L19</f>
        <v>6</v>
      </c>
      <c r="O18" s="81">
        <v>6</v>
      </c>
      <c r="P18" s="48">
        <f t="shared" si="3"/>
        <v>5.666666666666667</v>
      </c>
      <c r="Q18" s="6">
        <f t="shared" si="2"/>
        <v>6</v>
      </c>
    </row>
    <row r="19" spans="1:17" ht="12.75">
      <c r="A19" s="1" t="str">
        <f>'[1]10вк_ПО'!A20</f>
        <v>Прокопович Олег</v>
      </c>
      <c r="B19" s="1">
        <v>5</v>
      </c>
      <c r="C19" s="1">
        <v>8</v>
      </c>
      <c r="D19" s="1">
        <v>5</v>
      </c>
      <c r="E19" s="1">
        <v>8</v>
      </c>
      <c r="F19" s="1">
        <v>2</v>
      </c>
      <c r="G19" s="1">
        <v>2</v>
      </c>
      <c r="H19" s="1"/>
      <c r="I19" s="1"/>
      <c r="J19" s="1">
        <v>5</v>
      </c>
      <c r="K19" s="46">
        <f t="shared" si="0"/>
        <v>5</v>
      </c>
      <c r="L19" s="6">
        <f t="shared" si="1"/>
        <v>5</v>
      </c>
      <c r="M19" s="47">
        <f>'[1]10вк_ПО'!K20</f>
        <v>4</v>
      </c>
      <c r="N19" s="47">
        <f>'[1]10вк_ПО'!L20</f>
        <v>6</v>
      </c>
      <c r="O19" s="81">
        <v>5</v>
      </c>
      <c r="P19" s="48">
        <f t="shared" si="3"/>
        <v>5</v>
      </c>
      <c r="Q19" s="6">
        <f t="shared" si="2"/>
        <v>5</v>
      </c>
    </row>
    <row r="20" spans="1:17" ht="12.75">
      <c r="A20" s="1" t="str">
        <f>'[1]10вк_ПО'!A21</f>
        <v>Роуба Анжела</v>
      </c>
      <c r="B20" s="1">
        <v>6</v>
      </c>
      <c r="C20" s="1">
        <v>6</v>
      </c>
      <c r="D20" s="1">
        <v>7</v>
      </c>
      <c r="E20" s="1">
        <v>8</v>
      </c>
      <c r="F20" s="1">
        <v>7</v>
      </c>
      <c r="G20" s="1">
        <v>5</v>
      </c>
      <c r="H20" s="1">
        <v>7</v>
      </c>
      <c r="I20" s="1"/>
      <c r="J20" s="1">
        <v>7</v>
      </c>
      <c r="K20" s="46">
        <f>AVERAGE(B20:J20)</f>
        <v>6.625</v>
      </c>
      <c r="L20" s="6">
        <f t="shared" si="1"/>
        <v>7</v>
      </c>
      <c r="M20" s="47">
        <f>'[1]10вк_ПО'!K21</f>
        <v>8</v>
      </c>
      <c r="N20" s="47">
        <f>'[1]10вк_ПО'!L21</f>
        <v>7</v>
      </c>
      <c r="O20" s="81">
        <v>8</v>
      </c>
      <c r="P20" s="48">
        <f t="shared" si="3"/>
        <v>7.666666666666667</v>
      </c>
      <c r="Q20" s="6">
        <f t="shared" si="2"/>
        <v>8</v>
      </c>
    </row>
    <row r="21" spans="1:17" ht="12.75">
      <c r="A21" s="1" t="str">
        <f>'[1]10вк_ПО'!A22</f>
        <v>Рыбальченко Владимир</v>
      </c>
      <c r="B21" s="1">
        <v>4</v>
      </c>
      <c r="C21" s="1">
        <v>5</v>
      </c>
      <c r="D21" s="1">
        <v>2</v>
      </c>
      <c r="E21" s="1">
        <v>2</v>
      </c>
      <c r="F21" s="1">
        <v>9</v>
      </c>
      <c r="G21" s="1">
        <v>8</v>
      </c>
      <c r="H21" s="1">
        <v>9</v>
      </c>
      <c r="I21" s="1">
        <v>8</v>
      </c>
      <c r="J21" s="1">
        <v>4</v>
      </c>
      <c r="K21" s="46">
        <f>AVERAGE(B21:J21)</f>
        <v>5.666666666666667</v>
      </c>
      <c r="L21" s="6">
        <f t="shared" si="1"/>
        <v>6</v>
      </c>
      <c r="M21" s="47">
        <f>'[1]10вк_ПО'!K22</f>
        <v>4</v>
      </c>
      <c r="N21" s="47">
        <f>'[1]10вк_ПО'!L22</f>
        <v>9</v>
      </c>
      <c r="O21" s="81">
        <v>7</v>
      </c>
      <c r="P21" s="48">
        <f t="shared" si="3"/>
        <v>6.666666666666667</v>
      </c>
      <c r="Q21" s="6">
        <f t="shared" si="2"/>
        <v>7</v>
      </c>
    </row>
    <row r="22" spans="1:17" ht="12.75">
      <c r="A22" s="1" t="str">
        <f>'[1]10вк_ПО'!A23</f>
        <v>Тарасевич Евгений</v>
      </c>
      <c r="B22" s="1">
        <v>4</v>
      </c>
      <c r="C22" s="1">
        <v>8</v>
      </c>
      <c r="D22" s="1">
        <v>9</v>
      </c>
      <c r="E22" s="1">
        <v>8</v>
      </c>
      <c r="F22" s="1">
        <v>2</v>
      </c>
      <c r="G22" s="1">
        <v>6</v>
      </c>
      <c r="H22" s="1"/>
      <c r="I22" s="1"/>
      <c r="J22" s="1">
        <v>5</v>
      </c>
      <c r="K22" s="46">
        <f t="shared" si="0"/>
        <v>6</v>
      </c>
      <c r="L22" s="6">
        <f t="shared" si="1"/>
        <v>6</v>
      </c>
      <c r="M22" s="47">
        <f>'[1]10вк_ПО'!K23</f>
        <v>5</v>
      </c>
      <c r="N22" s="47">
        <f>'[1]10вк_ПО'!L23</f>
        <v>8</v>
      </c>
      <c r="O22" s="81">
        <v>7</v>
      </c>
      <c r="P22" s="48">
        <f t="shared" si="3"/>
        <v>6.666666666666667</v>
      </c>
      <c r="Q22" s="6">
        <f t="shared" si="2"/>
        <v>7</v>
      </c>
    </row>
    <row r="23" spans="1:17" ht="12.75">
      <c r="A23" s="1" t="str">
        <f>'[1]10вк_ПО'!A24</f>
        <v>Тункель Дмитрий</v>
      </c>
      <c r="B23" s="1">
        <v>4</v>
      </c>
      <c r="C23" s="1">
        <v>2</v>
      </c>
      <c r="D23" s="1">
        <v>2</v>
      </c>
      <c r="E23" s="1">
        <v>8</v>
      </c>
      <c r="F23" s="1">
        <v>2</v>
      </c>
      <c r="G23" s="1">
        <v>9</v>
      </c>
      <c r="H23" s="1">
        <v>9</v>
      </c>
      <c r="I23" s="1"/>
      <c r="J23" s="1">
        <v>8</v>
      </c>
      <c r="K23" s="46">
        <f t="shared" si="0"/>
        <v>5.5</v>
      </c>
      <c r="L23" s="6">
        <f t="shared" si="1"/>
        <v>6</v>
      </c>
      <c r="M23" s="47">
        <f>'[1]10вк_ПО'!K24</f>
        <v>4</v>
      </c>
      <c r="N23" s="47">
        <f>'[1]10вк_ПО'!L24</f>
        <v>6</v>
      </c>
      <c r="O23" s="81">
        <v>5</v>
      </c>
      <c r="P23" s="48">
        <f t="shared" si="3"/>
        <v>5</v>
      </c>
      <c r="Q23" s="6">
        <f t="shared" si="2"/>
        <v>5</v>
      </c>
    </row>
    <row r="24" spans="1:17" ht="12.75">
      <c r="A24" s="1" t="str">
        <f>'[1]10вк_ПО'!A25</f>
        <v>Черняк Сергей</v>
      </c>
      <c r="B24" s="1">
        <v>5</v>
      </c>
      <c r="C24" s="1">
        <v>9</v>
      </c>
      <c r="D24" s="1">
        <v>7</v>
      </c>
      <c r="E24" s="1">
        <v>5</v>
      </c>
      <c r="F24" s="1">
        <v>7</v>
      </c>
      <c r="G24" s="1">
        <v>8</v>
      </c>
      <c r="H24" s="1">
        <v>5</v>
      </c>
      <c r="I24" s="1"/>
      <c r="J24" s="1">
        <v>6</v>
      </c>
      <c r="K24" s="46">
        <f t="shared" si="0"/>
        <v>6.5</v>
      </c>
      <c r="L24" s="6">
        <f t="shared" si="1"/>
        <v>7</v>
      </c>
      <c r="M24" s="47">
        <f>'[1]10вк_ПО'!K25</f>
        <v>6</v>
      </c>
      <c r="N24" s="47">
        <f>'[1]10вк_ПО'!L25</f>
        <v>6</v>
      </c>
      <c r="O24" s="81">
        <v>7</v>
      </c>
      <c r="P24" s="48">
        <f t="shared" si="3"/>
        <v>6.333333333333333</v>
      </c>
      <c r="Q24" s="6">
        <v>7</v>
      </c>
    </row>
    <row r="25" spans="1:17" ht="12.75">
      <c r="A25" s="1" t="str">
        <f>'[1]10вк_ПО'!A26</f>
        <v>Чешенков Евгений</v>
      </c>
      <c r="B25" s="1">
        <v>5</v>
      </c>
      <c r="C25" s="1">
        <v>8</v>
      </c>
      <c r="D25" s="1">
        <v>5</v>
      </c>
      <c r="E25" s="1">
        <v>9</v>
      </c>
      <c r="F25" s="1">
        <v>6</v>
      </c>
      <c r="G25" s="1">
        <v>7</v>
      </c>
      <c r="H25" s="1">
        <v>5</v>
      </c>
      <c r="I25" s="1"/>
      <c r="J25" s="1">
        <v>7</v>
      </c>
      <c r="K25" s="46">
        <f t="shared" si="0"/>
        <v>6.5</v>
      </c>
      <c r="L25" s="6">
        <f t="shared" si="1"/>
        <v>7</v>
      </c>
      <c r="M25" s="47">
        <f>'[1]10вк_ПО'!K26</f>
        <v>6</v>
      </c>
      <c r="N25" s="47">
        <f>'[1]10вк_ПО'!L26</f>
        <v>6</v>
      </c>
      <c r="O25" s="81">
        <v>7</v>
      </c>
      <c r="P25" s="48">
        <f t="shared" si="3"/>
        <v>6.333333333333333</v>
      </c>
      <c r="Q25" s="6">
        <v>7</v>
      </c>
    </row>
    <row r="26" spans="1:17" ht="12.75">
      <c r="A26" s="1" t="str">
        <f>'[1]10вк_ПО'!A27</f>
        <v>Чилек Денис</v>
      </c>
      <c r="B26" s="1">
        <v>5</v>
      </c>
      <c r="C26" s="1">
        <v>7</v>
      </c>
      <c r="D26" s="1">
        <v>7</v>
      </c>
      <c r="E26" s="1">
        <v>10</v>
      </c>
      <c r="F26" s="1">
        <v>4</v>
      </c>
      <c r="G26" s="1">
        <v>7</v>
      </c>
      <c r="H26" s="1">
        <v>8</v>
      </c>
      <c r="I26" s="1"/>
      <c r="J26" s="1">
        <v>8</v>
      </c>
      <c r="K26" s="46">
        <f t="shared" si="0"/>
        <v>7</v>
      </c>
      <c r="L26" s="6">
        <f t="shared" si="1"/>
        <v>7</v>
      </c>
      <c r="M26" s="47">
        <f>'[1]10вк_ПО'!K27</f>
        <v>5</v>
      </c>
      <c r="N26" s="47">
        <f>'[1]10вк_ПО'!L27</f>
        <v>6</v>
      </c>
      <c r="O26" s="81">
        <v>6</v>
      </c>
      <c r="P26" s="48">
        <f t="shared" si="3"/>
        <v>5.666666666666667</v>
      </c>
      <c r="Q26" s="6">
        <f t="shared" si="2"/>
        <v>6</v>
      </c>
    </row>
    <row r="27" spans="1:17" ht="12.75">
      <c r="A27" s="1" t="str">
        <f>'[1]10вк_ПО'!A28</f>
        <v>Шпилевский Виталий</v>
      </c>
      <c r="B27" s="1">
        <v>4</v>
      </c>
      <c r="C27" s="1">
        <v>7</v>
      </c>
      <c r="D27" s="1">
        <v>7</v>
      </c>
      <c r="E27" s="1">
        <v>9</v>
      </c>
      <c r="F27" s="1">
        <v>5</v>
      </c>
      <c r="G27" s="1">
        <v>8</v>
      </c>
      <c r="H27" s="1">
        <v>6</v>
      </c>
      <c r="I27" s="1"/>
      <c r="J27" s="1">
        <v>6</v>
      </c>
      <c r="K27" s="46">
        <f t="shared" si="0"/>
        <v>6.5</v>
      </c>
      <c r="L27" s="6">
        <f t="shared" si="1"/>
        <v>7</v>
      </c>
      <c r="M27" s="47">
        <f>'[1]10вк_ПО'!K28</f>
        <v>7</v>
      </c>
      <c r="N27" s="47">
        <f>'[1]10вк_ПО'!L28</f>
        <v>9</v>
      </c>
      <c r="O27" s="81">
        <v>9</v>
      </c>
      <c r="P27" s="48">
        <f t="shared" si="3"/>
        <v>8.333333333333334</v>
      </c>
      <c r="Q27" s="6">
        <v>9</v>
      </c>
    </row>
    <row r="28" spans="1:17" ht="12.75">
      <c r="A28" s="1" t="str">
        <f>'[1]10вк_ПО'!A29</f>
        <v>Шут Александр</v>
      </c>
      <c r="B28" s="1">
        <v>6</v>
      </c>
      <c r="C28" s="1">
        <v>6</v>
      </c>
      <c r="D28" s="1">
        <v>7</v>
      </c>
      <c r="E28" s="1">
        <v>8</v>
      </c>
      <c r="F28" s="1">
        <v>7</v>
      </c>
      <c r="G28" s="1">
        <v>5</v>
      </c>
      <c r="H28" s="1">
        <v>7</v>
      </c>
      <c r="I28" s="1"/>
      <c r="J28" s="1">
        <v>7</v>
      </c>
      <c r="K28" s="46">
        <f t="shared" si="0"/>
        <v>6.625</v>
      </c>
      <c r="L28" s="6">
        <f t="shared" si="1"/>
        <v>7</v>
      </c>
      <c r="M28" s="47">
        <f>'[1]10вк_ПО'!K29</f>
        <v>8</v>
      </c>
      <c r="N28" s="47">
        <f>'[1]10вк_ПО'!L29</f>
        <v>7</v>
      </c>
      <c r="O28" s="81">
        <v>8</v>
      </c>
      <c r="P28" s="48">
        <f t="shared" si="3"/>
        <v>7.666666666666667</v>
      </c>
      <c r="Q28" s="6">
        <f t="shared" si="2"/>
        <v>8</v>
      </c>
    </row>
    <row r="29" spans="1:17" ht="12.75">
      <c r="A29" s="1" t="str">
        <f>'[1]10вк_ПО'!A30</f>
        <v>Щеблыкин Дмитрий</v>
      </c>
      <c r="B29" s="1">
        <v>4</v>
      </c>
      <c r="C29" s="1">
        <v>8</v>
      </c>
      <c r="D29" s="1">
        <v>9</v>
      </c>
      <c r="E29" s="1">
        <v>9</v>
      </c>
      <c r="F29" s="1">
        <v>9</v>
      </c>
      <c r="G29" s="1">
        <v>2</v>
      </c>
      <c r="H29" s="1">
        <v>7</v>
      </c>
      <c r="I29" s="1"/>
      <c r="J29" s="1">
        <v>4</v>
      </c>
      <c r="K29" s="46">
        <f t="shared" si="0"/>
        <v>6.5</v>
      </c>
      <c r="L29" s="6">
        <f t="shared" si="1"/>
        <v>7</v>
      </c>
      <c r="M29" s="47">
        <f>'[1]10вк_ПО'!K30</f>
        <v>7</v>
      </c>
      <c r="N29" s="47">
        <f>'[1]10вк_ПО'!L30</f>
        <v>7</v>
      </c>
      <c r="O29" s="81">
        <v>8</v>
      </c>
      <c r="P29" s="48">
        <f t="shared" si="3"/>
        <v>7.333333333333333</v>
      </c>
      <c r="Q29" s="6">
        <v>8</v>
      </c>
    </row>
    <row r="30" spans="1:17" s="3" customFormat="1" ht="12.75">
      <c r="A30" s="49" t="s">
        <v>65</v>
      </c>
      <c r="B30" s="48">
        <f aca="true" t="shared" si="4" ref="B30:Q30">AVERAGE(B1:B29)</f>
        <v>4.931034482758621</v>
      </c>
      <c r="C30" s="48">
        <f t="shared" si="4"/>
        <v>6.310344827586207</v>
      </c>
      <c r="D30" s="48">
        <f t="shared" si="4"/>
        <v>6.448275862068965</v>
      </c>
      <c r="E30" s="48">
        <f t="shared" si="4"/>
        <v>6.724137931034483</v>
      </c>
      <c r="F30" s="48">
        <f t="shared" si="4"/>
        <v>5.310344827586207</v>
      </c>
      <c r="G30" s="48">
        <f t="shared" si="4"/>
        <v>6</v>
      </c>
      <c r="H30" s="48">
        <f>AVERAGE(H1:H29)</f>
        <v>7.2</v>
      </c>
      <c r="I30" s="48">
        <f>AVERAGE(I1:I29)</f>
        <v>8</v>
      </c>
      <c r="J30" s="48">
        <f t="shared" si="4"/>
        <v>5.862068965517241</v>
      </c>
      <c r="K30" s="48">
        <f t="shared" si="4"/>
        <v>6.080254515599344</v>
      </c>
      <c r="L30" s="48">
        <f t="shared" si="4"/>
        <v>6.379310344827586</v>
      </c>
      <c r="M30" s="48">
        <f t="shared" si="4"/>
        <v>5.551724137931035</v>
      </c>
      <c r="N30" s="48">
        <f t="shared" si="4"/>
        <v>6.586206896551724</v>
      </c>
      <c r="O30" s="48">
        <f t="shared" si="4"/>
        <v>6.482758620689655</v>
      </c>
      <c r="P30" s="48">
        <f t="shared" si="4"/>
        <v>6.206896551724139</v>
      </c>
      <c r="Q30" s="10">
        <f t="shared" si="4"/>
        <v>6.517241379310345</v>
      </c>
    </row>
    <row r="31" spans="1:17" s="3" customFormat="1" ht="12.75">
      <c r="A31" s="49" t="s">
        <v>66</v>
      </c>
      <c r="B31" s="5" t="s">
        <v>86</v>
      </c>
      <c r="C31" s="5" t="s">
        <v>10</v>
      </c>
      <c r="D31" s="5" t="s">
        <v>11</v>
      </c>
      <c r="E31" s="5" t="s">
        <v>12</v>
      </c>
      <c r="F31" s="5" t="s">
        <v>13</v>
      </c>
      <c r="G31" s="5" t="s">
        <v>14</v>
      </c>
      <c r="H31" s="5" t="s">
        <v>117</v>
      </c>
      <c r="I31" s="5" t="s">
        <v>118</v>
      </c>
      <c r="J31" s="5" t="s">
        <v>5</v>
      </c>
      <c r="K31" s="5" t="s">
        <v>64</v>
      </c>
      <c r="L31" s="7" t="s">
        <v>63</v>
      </c>
      <c r="M31" s="6" t="s">
        <v>62</v>
      </c>
      <c r="N31" s="6" t="s">
        <v>61</v>
      </c>
      <c r="O31" s="6" t="s">
        <v>33</v>
      </c>
      <c r="P31" s="12" t="s">
        <v>64</v>
      </c>
      <c r="Q31" s="6" t="s">
        <v>3</v>
      </c>
    </row>
    <row r="32" spans="1:12" ht="12.75">
      <c r="A32" s="56" t="s">
        <v>2</v>
      </c>
      <c r="B32" s="57"/>
      <c r="C32" s="57"/>
      <c r="D32" s="57"/>
      <c r="E32" s="57"/>
      <c r="F32" s="57"/>
      <c r="G32" s="58"/>
      <c r="H32" s="58"/>
      <c r="I32" s="58"/>
      <c r="J32" s="59"/>
      <c r="K32" s="50">
        <f>L32/29</f>
        <v>1</v>
      </c>
      <c r="L32" s="6">
        <f>COUNTIF(L1:L29,"&gt;3")</f>
        <v>29</v>
      </c>
    </row>
    <row r="33" spans="1:12" ht="12.75">
      <c r="A33" s="51" t="s">
        <v>1</v>
      </c>
      <c r="B33" s="52"/>
      <c r="C33" s="52"/>
      <c r="D33" s="52"/>
      <c r="E33" s="52"/>
      <c r="F33" s="52"/>
      <c r="G33" s="53"/>
      <c r="H33" s="53"/>
      <c r="I33" s="53"/>
      <c r="J33" s="54"/>
      <c r="K33" s="50">
        <f>L33/29</f>
        <v>0.5172413793103449</v>
      </c>
      <c r="L33" s="6">
        <f>COUNTIF(L1:L29,"&gt;6")</f>
        <v>15</v>
      </c>
    </row>
  </sheetData>
  <sheetProtection/>
  <conditionalFormatting sqref="L30:Q30 B30:J30 P1:P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Q1:Q29 L1:N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30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 topLeftCell="A1">
      <selection activeCell="M12" sqref="M12"/>
    </sheetView>
  </sheetViews>
  <sheetFormatPr defaultColWidth="9.00390625" defaultRowHeight="12.75"/>
  <cols>
    <col min="1" max="1" width="23.00390625" style="0" customWidth="1"/>
    <col min="13" max="13" width="9.125" style="2" customWidth="1"/>
    <col min="14" max="14" width="9.125" style="9" customWidth="1"/>
  </cols>
  <sheetData>
    <row r="1" spans="1:14" ht="12.75">
      <c r="A1" s="1" t="str">
        <f>'10вк_ПО'!A1</f>
        <v>Банцевич Сергей</v>
      </c>
      <c r="B1" s="1">
        <v>7</v>
      </c>
      <c r="C1" s="1">
        <v>5</v>
      </c>
      <c r="D1" s="1">
        <v>10</v>
      </c>
      <c r="E1" s="1">
        <v>4</v>
      </c>
      <c r="F1" s="1">
        <v>9</v>
      </c>
      <c r="G1" s="1">
        <v>8</v>
      </c>
      <c r="H1" s="1">
        <v>8</v>
      </c>
      <c r="I1" s="1">
        <v>10</v>
      </c>
      <c r="J1" s="1">
        <v>8</v>
      </c>
      <c r="K1" s="1">
        <v>6</v>
      </c>
      <c r="L1" s="1"/>
      <c r="M1" s="48">
        <f aca="true" t="shared" si="0" ref="M1:M29">AVERAGE(B1:L1)</f>
        <v>7.5</v>
      </c>
      <c r="N1" s="6">
        <f aca="true" t="shared" si="1" ref="N1:N29">ROUND(M1,0)</f>
        <v>8</v>
      </c>
    </row>
    <row r="2" spans="1:14" ht="12.75">
      <c r="A2" s="1" t="str">
        <f>'10вк_ПО'!A2</f>
        <v>Белко Евгений</v>
      </c>
      <c r="B2" s="1">
        <v>8</v>
      </c>
      <c r="C2" s="1">
        <v>7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9</v>
      </c>
      <c r="J2" s="1">
        <v>10</v>
      </c>
      <c r="K2" s="1">
        <v>9</v>
      </c>
      <c r="L2" s="1">
        <v>8</v>
      </c>
      <c r="M2" s="48">
        <f t="shared" si="0"/>
        <v>9.181818181818182</v>
      </c>
      <c r="N2" s="6">
        <f t="shared" si="1"/>
        <v>9</v>
      </c>
    </row>
    <row r="3" spans="1:14" ht="12.75">
      <c r="A3" s="1" t="str">
        <f>'10вк_ПО'!A3</f>
        <v>Бельский Сергей</v>
      </c>
      <c r="B3" s="1">
        <v>8</v>
      </c>
      <c r="C3" s="1">
        <v>7</v>
      </c>
      <c r="D3" s="1">
        <v>10</v>
      </c>
      <c r="E3" s="1">
        <v>6</v>
      </c>
      <c r="F3" s="1">
        <v>9</v>
      </c>
      <c r="G3" s="1">
        <v>7</v>
      </c>
      <c r="H3" s="1">
        <v>8</v>
      </c>
      <c r="I3" s="1">
        <v>9</v>
      </c>
      <c r="J3" s="1">
        <v>7</v>
      </c>
      <c r="K3" s="1">
        <v>9</v>
      </c>
      <c r="L3" s="1">
        <v>9</v>
      </c>
      <c r="M3" s="48">
        <f t="shared" si="0"/>
        <v>8.090909090909092</v>
      </c>
      <c r="N3" s="6">
        <f t="shared" si="1"/>
        <v>8</v>
      </c>
    </row>
    <row r="4" spans="1:14" ht="12.75">
      <c r="A4" s="1" t="str">
        <f>'10вк_ПО'!A4</f>
        <v>Белявский Игорь</v>
      </c>
      <c r="B4" s="1">
        <v>8</v>
      </c>
      <c r="C4" s="1">
        <v>7</v>
      </c>
      <c r="D4" s="1">
        <v>2</v>
      </c>
      <c r="E4" s="1">
        <v>4</v>
      </c>
      <c r="F4" s="1">
        <v>9</v>
      </c>
      <c r="G4" s="1">
        <v>9</v>
      </c>
      <c r="H4" s="1">
        <v>9</v>
      </c>
      <c r="I4" s="1">
        <v>10</v>
      </c>
      <c r="J4" s="1">
        <v>10</v>
      </c>
      <c r="K4" s="1">
        <v>10</v>
      </c>
      <c r="L4" s="1">
        <v>8</v>
      </c>
      <c r="M4" s="48">
        <f t="shared" si="0"/>
        <v>7.818181818181818</v>
      </c>
      <c r="N4" s="6">
        <f t="shared" si="1"/>
        <v>8</v>
      </c>
    </row>
    <row r="5" spans="1:14" ht="12.75">
      <c r="A5" s="1" t="str">
        <f>'10вк_ПО'!A5</f>
        <v>Бирюк Павел</v>
      </c>
      <c r="B5" s="1">
        <v>6</v>
      </c>
      <c r="C5" s="1">
        <v>6</v>
      </c>
      <c r="D5" s="1">
        <v>6</v>
      </c>
      <c r="E5" s="1">
        <v>6</v>
      </c>
      <c r="F5" s="1">
        <v>2</v>
      </c>
      <c r="G5" s="1">
        <v>9</v>
      </c>
      <c r="H5" s="1">
        <v>9</v>
      </c>
      <c r="I5" s="1">
        <v>5</v>
      </c>
      <c r="J5" s="1">
        <v>8</v>
      </c>
      <c r="K5" s="1">
        <v>2</v>
      </c>
      <c r="L5" s="1"/>
      <c r="M5" s="48">
        <f t="shared" si="0"/>
        <v>5.9</v>
      </c>
      <c r="N5" s="6">
        <f t="shared" si="1"/>
        <v>6</v>
      </c>
    </row>
    <row r="6" spans="1:14" ht="12.75">
      <c r="A6" s="1" t="str">
        <f>'10вк_ПО'!A6</f>
        <v>Брейво Андрей</v>
      </c>
      <c r="B6" s="1">
        <v>4</v>
      </c>
      <c r="C6" s="1">
        <v>10</v>
      </c>
      <c r="D6" s="1">
        <v>10</v>
      </c>
      <c r="E6" s="1">
        <v>7</v>
      </c>
      <c r="F6" s="1">
        <v>7</v>
      </c>
      <c r="G6" s="1">
        <v>10</v>
      </c>
      <c r="H6" s="1">
        <v>8</v>
      </c>
      <c r="I6" s="1">
        <v>8</v>
      </c>
      <c r="J6" s="1">
        <v>6</v>
      </c>
      <c r="K6" s="1">
        <v>2</v>
      </c>
      <c r="L6" s="1"/>
      <c r="M6" s="48">
        <f t="shared" si="0"/>
        <v>7.2</v>
      </c>
      <c r="N6" s="6">
        <f t="shared" si="1"/>
        <v>7</v>
      </c>
    </row>
    <row r="7" spans="1:14" ht="12.75">
      <c r="A7" s="1" t="str">
        <f>'10вк_ПО'!A7</f>
        <v>Будько Владимир</v>
      </c>
      <c r="B7" s="1">
        <v>6</v>
      </c>
      <c r="C7" s="1">
        <v>6</v>
      </c>
      <c r="D7" s="1">
        <v>6</v>
      </c>
      <c r="E7" s="1">
        <v>6</v>
      </c>
      <c r="F7" s="1">
        <v>2</v>
      </c>
      <c r="G7" s="1">
        <v>9</v>
      </c>
      <c r="H7" s="1">
        <v>9</v>
      </c>
      <c r="I7" s="1">
        <v>5</v>
      </c>
      <c r="J7" s="1">
        <v>8</v>
      </c>
      <c r="K7" s="1">
        <v>2</v>
      </c>
      <c r="L7" s="1"/>
      <c r="M7" s="48">
        <f t="shared" si="0"/>
        <v>5.9</v>
      </c>
      <c r="N7" s="6">
        <f t="shared" si="1"/>
        <v>6</v>
      </c>
    </row>
    <row r="8" spans="1:14" ht="12.75">
      <c r="A8" s="1" t="str">
        <f>'10вк_ПО'!A8</f>
        <v>Величко Дмитрий</v>
      </c>
      <c r="B8" s="1">
        <v>9</v>
      </c>
      <c r="C8" s="1">
        <v>5</v>
      </c>
      <c r="D8" s="1">
        <v>10</v>
      </c>
      <c r="E8" s="1">
        <v>7</v>
      </c>
      <c r="F8" s="1">
        <v>6</v>
      </c>
      <c r="G8" s="1">
        <v>10</v>
      </c>
      <c r="H8" s="1">
        <v>8</v>
      </c>
      <c r="I8" s="1">
        <v>9</v>
      </c>
      <c r="J8" s="1">
        <v>8</v>
      </c>
      <c r="K8" s="1">
        <v>6</v>
      </c>
      <c r="L8" s="1"/>
      <c r="M8" s="48">
        <f t="shared" si="0"/>
        <v>7.8</v>
      </c>
      <c r="N8" s="6">
        <f t="shared" si="1"/>
        <v>8</v>
      </c>
    </row>
    <row r="9" spans="1:14" ht="12.75">
      <c r="A9" s="1" t="str">
        <f>'10вк_ПО'!A9</f>
        <v>Герасимович Дмитрий</v>
      </c>
      <c r="B9" s="1">
        <v>8</v>
      </c>
      <c r="C9" s="1">
        <v>7</v>
      </c>
      <c r="D9" s="1">
        <v>10</v>
      </c>
      <c r="E9" s="1">
        <v>9</v>
      </c>
      <c r="F9" s="1">
        <v>9</v>
      </c>
      <c r="G9" s="1">
        <v>10</v>
      </c>
      <c r="H9" s="1">
        <v>8</v>
      </c>
      <c r="I9" s="1">
        <v>9</v>
      </c>
      <c r="J9" s="1">
        <v>8</v>
      </c>
      <c r="K9" s="1">
        <v>7</v>
      </c>
      <c r="L9" s="1">
        <v>6</v>
      </c>
      <c r="M9" s="48">
        <f t="shared" si="0"/>
        <v>8.272727272727273</v>
      </c>
      <c r="N9" s="6">
        <v>9</v>
      </c>
    </row>
    <row r="10" spans="1:14" ht="12.75">
      <c r="A10" s="1" t="str">
        <f>'10вк_ПО'!A10</f>
        <v>Дейлидко Юрий</v>
      </c>
      <c r="B10" s="1">
        <v>9</v>
      </c>
      <c r="C10" s="1">
        <v>7</v>
      </c>
      <c r="D10" s="1">
        <v>10</v>
      </c>
      <c r="E10" s="1">
        <v>7</v>
      </c>
      <c r="F10" s="1">
        <v>7</v>
      </c>
      <c r="G10" s="1">
        <v>9</v>
      </c>
      <c r="H10" s="1">
        <v>9</v>
      </c>
      <c r="I10" s="1">
        <v>7</v>
      </c>
      <c r="J10" s="1">
        <v>7</v>
      </c>
      <c r="K10" s="1">
        <v>5</v>
      </c>
      <c r="L10" s="1"/>
      <c r="M10" s="48">
        <f t="shared" si="0"/>
        <v>7.7</v>
      </c>
      <c r="N10" s="6">
        <f t="shared" si="1"/>
        <v>8</v>
      </c>
    </row>
    <row r="11" spans="1:14" ht="12.75">
      <c r="A11" s="1" t="str">
        <f>'10вк_ПО'!A11</f>
        <v>Дода Дмитрий</v>
      </c>
      <c r="B11" s="1">
        <v>4</v>
      </c>
      <c r="C11" s="1">
        <v>10</v>
      </c>
      <c r="D11" s="1">
        <v>10</v>
      </c>
      <c r="E11" s="1">
        <v>7</v>
      </c>
      <c r="F11" s="1">
        <v>7</v>
      </c>
      <c r="G11" s="1">
        <v>10</v>
      </c>
      <c r="H11" s="1">
        <v>8</v>
      </c>
      <c r="I11" s="1">
        <v>8</v>
      </c>
      <c r="J11" s="1">
        <v>6</v>
      </c>
      <c r="K11" s="1">
        <v>2</v>
      </c>
      <c r="L11" s="1"/>
      <c r="M11" s="48">
        <f t="shared" si="0"/>
        <v>7.2</v>
      </c>
      <c r="N11" s="6">
        <f t="shared" si="1"/>
        <v>7</v>
      </c>
    </row>
    <row r="12" spans="1:14" ht="12.75">
      <c r="A12" s="1" t="str">
        <f>'10вк_ПО'!A12</f>
        <v>Жилинский Игорь</v>
      </c>
      <c r="B12" s="1">
        <v>9</v>
      </c>
      <c r="C12" s="1">
        <v>6</v>
      </c>
      <c r="D12" s="1">
        <v>9</v>
      </c>
      <c r="E12" s="1">
        <v>7</v>
      </c>
      <c r="F12" s="1">
        <v>6</v>
      </c>
      <c r="G12" s="1">
        <v>10</v>
      </c>
      <c r="H12" s="1">
        <v>2</v>
      </c>
      <c r="I12" s="1">
        <v>7</v>
      </c>
      <c r="J12" s="1">
        <v>7</v>
      </c>
      <c r="K12" s="1">
        <v>6</v>
      </c>
      <c r="L12" s="1"/>
      <c r="M12" s="48">
        <f t="shared" si="0"/>
        <v>6.9</v>
      </c>
      <c r="N12" s="6">
        <f t="shared" si="1"/>
        <v>7</v>
      </c>
    </row>
    <row r="13" spans="1:14" ht="12.75">
      <c r="A13" s="1" t="str">
        <f>'10вк_ПО'!A13</f>
        <v>Журавский Евгений</v>
      </c>
      <c r="B13" s="1">
        <v>9</v>
      </c>
      <c r="C13" s="1">
        <v>7</v>
      </c>
      <c r="D13" s="1">
        <v>10</v>
      </c>
      <c r="E13" s="1">
        <v>7</v>
      </c>
      <c r="F13" s="1">
        <v>7</v>
      </c>
      <c r="G13" s="1">
        <v>9</v>
      </c>
      <c r="H13" s="1">
        <v>9</v>
      </c>
      <c r="I13" s="1">
        <v>7</v>
      </c>
      <c r="J13" s="1">
        <v>7</v>
      </c>
      <c r="K13" s="1">
        <v>5</v>
      </c>
      <c r="L13" s="1"/>
      <c r="M13" s="48">
        <f t="shared" si="0"/>
        <v>7.7</v>
      </c>
      <c r="N13" s="6">
        <f t="shared" si="1"/>
        <v>8</v>
      </c>
    </row>
    <row r="14" spans="1:14" ht="12.75">
      <c r="A14" s="1" t="str">
        <f>'10вк_ПО'!A14</f>
        <v>Здончик Александр</v>
      </c>
      <c r="B14" s="1">
        <v>8</v>
      </c>
      <c r="C14" s="1">
        <v>7</v>
      </c>
      <c r="D14" s="1">
        <v>10</v>
      </c>
      <c r="E14" s="1">
        <v>6</v>
      </c>
      <c r="F14" s="1">
        <v>7</v>
      </c>
      <c r="G14" s="1">
        <v>9</v>
      </c>
      <c r="H14" s="1">
        <v>7</v>
      </c>
      <c r="I14" s="1">
        <v>2</v>
      </c>
      <c r="J14" s="1">
        <v>7</v>
      </c>
      <c r="K14" s="1">
        <v>8</v>
      </c>
      <c r="L14" s="1">
        <v>8</v>
      </c>
      <c r="M14" s="48">
        <f t="shared" si="0"/>
        <v>7.181818181818182</v>
      </c>
      <c r="N14" s="6">
        <f t="shared" si="1"/>
        <v>7</v>
      </c>
    </row>
    <row r="15" spans="1:14" ht="12.75">
      <c r="A15" s="1" t="str">
        <f>'10вк_ПО'!A15</f>
        <v>Капацевич Олег</v>
      </c>
      <c r="B15" s="1">
        <v>10</v>
      </c>
      <c r="C15" s="1">
        <v>5</v>
      </c>
      <c r="D15" s="1">
        <v>4</v>
      </c>
      <c r="E15" s="1">
        <v>4</v>
      </c>
      <c r="F15" s="1">
        <v>2</v>
      </c>
      <c r="G15" s="1">
        <v>8</v>
      </c>
      <c r="H15" s="1">
        <v>8</v>
      </c>
      <c r="I15" s="1">
        <v>10</v>
      </c>
      <c r="J15" s="1">
        <v>10</v>
      </c>
      <c r="K15" s="1">
        <v>8</v>
      </c>
      <c r="L15" s="1"/>
      <c r="M15" s="48">
        <f t="shared" si="0"/>
        <v>6.9</v>
      </c>
      <c r="N15" s="6">
        <f t="shared" si="1"/>
        <v>7</v>
      </c>
    </row>
    <row r="16" spans="1:14" ht="12.75">
      <c r="A16" s="1" t="str">
        <f>'10вк_ПО'!A16</f>
        <v>Михно Сергей</v>
      </c>
      <c r="B16" s="1">
        <v>9</v>
      </c>
      <c r="C16" s="1">
        <v>8</v>
      </c>
      <c r="D16" s="1">
        <v>10</v>
      </c>
      <c r="E16" s="1">
        <v>7</v>
      </c>
      <c r="F16" s="1">
        <v>9</v>
      </c>
      <c r="G16" s="1">
        <v>10</v>
      </c>
      <c r="H16" s="1">
        <v>8</v>
      </c>
      <c r="I16" s="1">
        <v>10</v>
      </c>
      <c r="J16" s="1">
        <v>10</v>
      </c>
      <c r="K16" s="1">
        <v>8</v>
      </c>
      <c r="L16" s="1"/>
      <c r="M16" s="48">
        <f t="shared" si="0"/>
        <v>8.9</v>
      </c>
      <c r="N16" s="6">
        <f t="shared" si="1"/>
        <v>9</v>
      </c>
    </row>
    <row r="17" spans="1:14" ht="12.75">
      <c r="A17" s="1" t="str">
        <f>'10вк_ПО'!A17</f>
        <v>Полякович Андрей</v>
      </c>
      <c r="B17" s="1">
        <v>5</v>
      </c>
      <c r="C17" s="1">
        <v>5</v>
      </c>
      <c r="D17" s="1">
        <v>4</v>
      </c>
      <c r="E17" s="1">
        <v>4</v>
      </c>
      <c r="F17" s="1">
        <v>2</v>
      </c>
      <c r="G17" s="1">
        <v>8</v>
      </c>
      <c r="H17" s="1">
        <v>8</v>
      </c>
      <c r="I17" s="1">
        <v>10</v>
      </c>
      <c r="J17" s="1">
        <v>7</v>
      </c>
      <c r="K17" s="1">
        <v>6</v>
      </c>
      <c r="L17" s="1"/>
      <c r="M17" s="48">
        <f t="shared" si="0"/>
        <v>5.9</v>
      </c>
      <c r="N17" s="6">
        <f t="shared" si="1"/>
        <v>6</v>
      </c>
    </row>
    <row r="18" spans="1:14" ht="12.75">
      <c r="A18" s="1" t="str">
        <f>'10вк_ПО'!A18</f>
        <v>Попко Александр</v>
      </c>
      <c r="B18" s="1">
        <v>7</v>
      </c>
      <c r="C18" s="1">
        <v>6</v>
      </c>
      <c r="D18" s="1">
        <v>6</v>
      </c>
      <c r="E18" s="1">
        <v>8</v>
      </c>
      <c r="F18" s="1">
        <v>10</v>
      </c>
      <c r="G18" s="1">
        <v>8</v>
      </c>
      <c r="H18" s="1">
        <v>9</v>
      </c>
      <c r="I18" s="1">
        <v>10</v>
      </c>
      <c r="J18" s="1">
        <v>6</v>
      </c>
      <c r="K18" s="1">
        <v>2</v>
      </c>
      <c r="L18" s="1"/>
      <c r="M18" s="48">
        <f t="shared" si="0"/>
        <v>7.2</v>
      </c>
      <c r="N18" s="6">
        <f t="shared" si="1"/>
        <v>7</v>
      </c>
    </row>
    <row r="19" spans="1:14" ht="12.75">
      <c r="A19" s="1" t="str">
        <f>'10вк_ПО'!A19</f>
        <v>Прокопович Олег</v>
      </c>
      <c r="B19" s="1">
        <v>8</v>
      </c>
      <c r="C19" s="1">
        <v>8</v>
      </c>
      <c r="D19" s="1">
        <v>8</v>
      </c>
      <c r="E19" s="1"/>
      <c r="F19" s="1">
        <v>9</v>
      </c>
      <c r="G19" s="1">
        <v>10</v>
      </c>
      <c r="H19" s="1">
        <v>9</v>
      </c>
      <c r="I19" s="1">
        <v>8</v>
      </c>
      <c r="J19" s="1">
        <v>2</v>
      </c>
      <c r="K19" s="1">
        <v>2</v>
      </c>
      <c r="L19" s="1"/>
      <c r="M19" s="48">
        <f t="shared" si="0"/>
        <v>7.111111111111111</v>
      </c>
      <c r="N19" s="6">
        <f t="shared" si="1"/>
        <v>7</v>
      </c>
    </row>
    <row r="20" spans="1:14" ht="12.75">
      <c r="A20" s="1" t="str">
        <f>'10вк_ПО'!A20</f>
        <v>Роуба Анжела</v>
      </c>
      <c r="B20" s="1">
        <v>10</v>
      </c>
      <c r="C20" s="1">
        <v>9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9</v>
      </c>
      <c r="L20" s="1"/>
      <c r="M20" s="48">
        <f t="shared" si="0"/>
        <v>9.8</v>
      </c>
      <c r="N20" s="6">
        <f t="shared" si="1"/>
        <v>10</v>
      </c>
    </row>
    <row r="21" spans="1:14" ht="12.75">
      <c r="A21" s="1" t="str">
        <f>'10вк_ПО'!A21</f>
        <v>Рыбальченко Владимир</v>
      </c>
      <c r="B21" s="1">
        <v>10</v>
      </c>
      <c r="C21" s="1">
        <v>6</v>
      </c>
      <c r="D21" s="1">
        <v>7</v>
      </c>
      <c r="E21" s="1">
        <v>6</v>
      </c>
      <c r="F21" s="1">
        <v>2</v>
      </c>
      <c r="G21" s="1">
        <v>6</v>
      </c>
      <c r="H21" s="1">
        <v>2</v>
      </c>
      <c r="I21" s="1">
        <v>10</v>
      </c>
      <c r="J21" s="1">
        <v>8</v>
      </c>
      <c r="K21" s="1">
        <v>2</v>
      </c>
      <c r="L21" s="1"/>
      <c r="M21" s="48">
        <f t="shared" si="0"/>
        <v>5.9</v>
      </c>
      <c r="N21" s="6">
        <f t="shared" si="1"/>
        <v>6</v>
      </c>
    </row>
    <row r="22" spans="1:14" ht="12.75">
      <c r="A22" s="1" t="str">
        <f>'10вк_ПО'!A22</f>
        <v>Тарасевич Евгений</v>
      </c>
      <c r="B22" s="1">
        <v>9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9</v>
      </c>
      <c r="I22" s="1">
        <v>10</v>
      </c>
      <c r="J22" s="1">
        <v>10</v>
      </c>
      <c r="K22" s="1">
        <v>8</v>
      </c>
      <c r="L22" s="1"/>
      <c r="M22" s="48">
        <f t="shared" si="0"/>
        <v>9.4</v>
      </c>
      <c r="N22" s="6">
        <v>10</v>
      </c>
    </row>
    <row r="23" spans="1:14" ht="12.75">
      <c r="A23" s="1" t="str">
        <f>'10вк_ПО'!A23</f>
        <v>Тункель Дмитрий</v>
      </c>
      <c r="B23" s="1">
        <v>7</v>
      </c>
      <c r="C23" s="1">
        <v>7</v>
      </c>
      <c r="D23" s="1">
        <v>9</v>
      </c>
      <c r="E23" s="1">
        <v>4</v>
      </c>
      <c r="F23" s="1">
        <v>5</v>
      </c>
      <c r="G23" s="1">
        <v>8</v>
      </c>
      <c r="H23" s="1">
        <v>8</v>
      </c>
      <c r="I23" s="1">
        <v>5</v>
      </c>
      <c r="J23" s="1">
        <v>5</v>
      </c>
      <c r="K23" s="1">
        <v>2</v>
      </c>
      <c r="L23" s="1"/>
      <c r="M23" s="48">
        <f t="shared" si="0"/>
        <v>6</v>
      </c>
      <c r="N23" s="6">
        <f t="shared" si="1"/>
        <v>6</v>
      </c>
    </row>
    <row r="24" spans="1:14" ht="12.75">
      <c r="A24" s="1" t="str">
        <f>'10вк_ПО'!A24</f>
        <v>Черняк Сергей</v>
      </c>
      <c r="B24" s="1">
        <v>9</v>
      </c>
      <c r="C24" s="1">
        <v>8</v>
      </c>
      <c r="D24" s="1">
        <v>9</v>
      </c>
      <c r="E24" s="1">
        <v>4</v>
      </c>
      <c r="F24" s="1">
        <v>8</v>
      </c>
      <c r="G24" s="1">
        <v>9</v>
      </c>
      <c r="H24" s="1">
        <v>6</v>
      </c>
      <c r="I24" s="1">
        <v>10</v>
      </c>
      <c r="J24" s="1">
        <v>6</v>
      </c>
      <c r="K24" s="1">
        <v>6</v>
      </c>
      <c r="L24" s="1"/>
      <c r="M24" s="48">
        <f t="shared" si="0"/>
        <v>7.5</v>
      </c>
      <c r="N24" s="6">
        <f t="shared" si="1"/>
        <v>8</v>
      </c>
    </row>
    <row r="25" spans="1:14" ht="12.75">
      <c r="A25" s="1" t="str">
        <f>'10вк_ПО'!A25</f>
        <v>Чешенков Евгений</v>
      </c>
      <c r="B25" s="1">
        <v>9</v>
      </c>
      <c r="C25" s="1">
        <v>6</v>
      </c>
      <c r="D25" s="1">
        <v>7</v>
      </c>
      <c r="E25" s="1">
        <v>10</v>
      </c>
      <c r="F25" s="1">
        <v>9</v>
      </c>
      <c r="G25" s="1">
        <v>10</v>
      </c>
      <c r="H25" s="1">
        <v>7</v>
      </c>
      <c r="I25" s="1">
        <v>10</v>
      </c>
      <c r="J25" s="1">
        <v>2</v>
      </c>
      <c r="K25" s="1">
        <v>2</v>
      </c>
      <c r="L25" s="1"/>
      <c r="M25" s="48">
        <f t="shared" si="0"/>
        <v>7.2</v>
      </c>
      <c r="N25" s="6">
        <f t="shared" si="1"/>
        <v>7</v>
      </c>
    </row>
    <row r="26" spans="1:14" ht="12.75">
      <c r="A26" s="1" t="str">
        <f>'10вк_ПО'!A26</f>
        <v>Чилек Денис</v>
      </c>
      <c r="B26" s="1">
        <v>7</v>
      </c>
      <c r="C26" s="1">
        <v>6</v>
      </c>
      <c r="D26" s="1">
        <v>6</v>
      </c>
      <c r="E26" s="1">
        <v>8</v>
      </c>
      <c r="F26" s="1">
        <v>10</v>
      </c>
      <c r="G26" s="1">
        <v>8</v>
      </c>
      <c r="H26" s="1">
        <v>9</v>
      </c>
      <c r="I26" s="1">
        <v>10</v>
      </c>
      <c r="J26" s="1">
        <v>6</v>
      </c>
      <c r="K26" s="1">
        <v>2</v>
      </c>
      <c r="L26" s="1"/>
      <c r="M26" s="48">
        <f t="shared" si="0"/>
        <v>7.2</v>
      </c>
      <c r="N26" s="6">
        <f t="shared" si="1"/>
        <v>7</v>
      </c>
    </row>
    <row r="27" spans="1:14" ht="12.75">
      <c r="A27" s="1" t="str">
        <f>'10вк_ПО'!A27</f>
        <v>Шпилевский Виталий</v>
      </c>
      <c r="B27" s="1">
        <v>8</v>
      </c>
      <c r="C27" s="1">
        <v>8</v>
      </c>
      <c r="D27" s="1">
        <v>8</v>
      </c>
      <c r="E27" s="1">
        <v>7</v>
      </c>
      <c r="F27" s="1">
        <v>9</v>
      </c>
      <c r="G27" s="1">
        <v>10</v>
      </c>
      <c r="H27" s="1">
        <v>8</v>
      </c>
      <c r="I27" s="1">
        <v>10</v>
      </c>
      <c r="J27" s="1">
        <v>7</v>
      </c>
      <c r="K27" s="1">
        <v>6</v>
      </c>
      <c r="L27" s="1"/>
      <c r="M27" s="48">
        <f t="shared" si="0"/>
        <v>8.1</v>
      </c>
      <c r="N27" s="6">
        <f t="shared" si="1"/>
        <v>8</v>
      </c>
    </row>
    <row r="28" spans="1:14" ht="12.75">
      <c r="A28" s="1" t="str">
        <f>'10вк_ПО'!A28</f>
        <v>Шут Александр</v>
      </c>
      <c r="B28" s="26"/>
      <c r="C28" s="26">
        <v>9</v>
      </c>
      <c r="D28" s="26">
        <v>10</v>
      </c>
      <c r="E28" s="26">
        <v>10</v>
      </c>
      <c r="F28" s="26">
        <v>10</v>
      </c>
      <c r="G28" s="1">
        <v>10</v>
      </c>
      <c r="H28" s="26">
        <v>10</v>
      </c>
      <c r="I28" s="26">
        <v>10</v>
      </c>
      <c r="J28" s="26">
        <v>10</v>
      </c>
      <c r="K28" s="1">
        <v>9</v>
      </c>
      <c r="L28" s="1"/>
      <c r="M28" s="48">
        <f t="shared" si="0"/>
        <v>9.777777777777779</v>
      </c>
      <c r="N28" s="6">
        <f t="shared" si="1"/>
        <v>10</v>
      </c>
    </row>
    <row r="29" spans="1:14" ht="12.75">
      <c r="A29" s="1" t="str">
        <f>'10вк_ПО'!A29</f>
        <v>Щеблыкин Дмитрий</v>
      </c>
      <c r="B29" s="26">
        <v>9</v>
      </c>
      <c r="C29" s="26">
        <v>7</v>
      </c>
      <c r="D29" s="26">
        <v>10</v>
      </c>
      <c r="E29" s="26">
        <v>7</v>
      </c>
      <c r="F29" s="26">
        <v>10</v>
      </c>
      <c r="G29" s="1">
        <v>10</v>
      </c>
      <c r="H29" s="26">
        <v>10</v>
      </c>
      <c r="I29" s="26">
        <v>10</v>
      </c>
      <c r="J29" s="26">
        <v>6</v>
      </c>
      <c r="K29" s="1">
        <v>6</v>
      </c>
      <c r="L29" s="1"/>
      <c r="M29" s="48">
        <f t="shared" si="0"/>
        <v>8.5</v>
      </c>
      <c r="N29" s="6">
        <f t="shared" si="1"/>
        <v>9</v>
      </c>
    </row>
    <row r="30" spans="1:14" s="3" customFormat="1" ht="12.75">
      <c r="A30" s="4" t="s">
        <v>0</v>
      </c>
      <c r="B30" s="48">
        <f>AVERAGE(B1:B29)</f>
        <v>7.857142857142857</v>
      </c>
      <c r="C30" s="48">
        <f aca="true" t="shared" si="2" ref="C30:N30">AVERAGE(C1:C29)</f>
        <v>7</v>
      </c>
      <c r="D30" s="48">
        <f t="shared" si="2"/>
        <v>8.310344827586206</v>
      </c>
      <c r="E30" s="48">
        <f t="shared" si="2"/>
        <v>6.857142857142857</v>
      </c>
      <c r="F30" s="48">
        <f t="shared" si="2"/>
        <v>7.310344827586207</v>
      </c>
      <c r="G30" s="48">
        <f t="shared" si="2"/>
        <v>9.10344827586207</v>
      </c>
      <c r="H30" s="48">
        <f t="shared" si="2"/>
        <v>8.03448275862069</v>
      </c>
      <c r="I30" s="48">
        <f t="shared" si="2"/>
        <v>8.551724137931034</v>
      </c>
      <c r="J30" s="48">
        <f t="shared" si="2"/>
        <v>7.310344827586207</v>
      </c>
      <c r="K30" s="48">
        <f t="shared" si="2"/>
        <v>5.413793103448276</v>
      </c>
      <c r="L30" s="48">
        <f t="shared" si="2"/>
        <v>7.8</v>
      </c>
      <c r="M30" s="48">
        <f t="shared" si="2"/>
        <v>7.577046325322188</v>
      </c>
      <c r="N30" s="10">
        <f t="shared" si="2"/>
        <v>7.689655172413793</v>
      </c>
    </row>
    <row r="31" spans="1:14" s="3" customFormat="1" ht="12.75">
      <c r="A31" s="4"/>
      <c r="B31" s="5" t="s">
        <v>15</v>
      </c>
      <c r="C31" s="5" t="s">
        <v>16</v>
      </c>
      <c r="D31" s="5" t="s">
        <v>17</v>
      </c>
      <c r="E31" s="5" t="s">
        <v>18</v>
      </c>
      <c r="F31" s="5" t="s">
        <v>19</v>
      </c>
      <c r="G31" s="5" t="s">
        <v>24</v>
      </c>
      <c r="H31" s="5" t="s">
        <v>25</v>
      </c>
      <c r="I31" s="5" t="s">
        <v>26</v>
      </c>
      <c r="J31" s="5" t="s">
        <v>27</v>
      </c>
      <c r="K31" s="5" t="s">
        <v>28</v>
      </c>
      <c r="L31" s="5" t="s">
        <v>29</v>
      </c>
      <c r="M31" s="5" t="s">
        <v>64</v>
      </c>
      <c r="N31" s="7" t="s">
        <v>30</v>
      </c>
    </row>
    <row r="32" spans="1:14" ht="12.75">
      <c r="A32" s="61" t="s">
        <v>2</v>
      </c>
      <c r="B32" s="62"/>
      <c r="C32" s="62"/>
      <c r="D32" s="62"/>
      <c r="E32" s="62"/>
      <c r="F32" s="62"/>
      <c r="G32" s="65"/>
      <c r="H32" s="65"/>
      <c r="I32" s="65"/>
      <c r="J32" s="65"/>
      <c r="K32" s="65"/>
      <c r="L32" s="65"/>
      <c r="M32" s="50">
        <f>N32/29</f>
        <v>1</v>
      </c>
      <c r="N32" s="6">
        <f>COUNTIF(N1:N29,"&gt;3")</f>
        <v>29</v>
      </c>
    </row>
    <row r="33" spans="1:14" ht="12.75">
      <c r="A33" s="51" t="s">
        <v>1</v>
      </c>
      <c r="B33" s="52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0">
        <f>N33/29</f>
        <v>0.8275862068965517</v>
      </c>
      <c r="N33" s="6">
        <f>COUNTIF(N1:N29,"&gt;6")</f>
        <v>24</v>
      </c>
    </row>
  </sheetData>
  <sheetProtection/>
  <conditionalFormatting sqref="M1:M29 B30:N30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N1:N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">
      <selection activeCell="N1" sqref="N1:N30"/>
    </sheetView>
  </sheetViews>
  <sheetFormatPr defaultColWidth="9.00390625" defaultRowHeight="12.75"/>
  <cols>
    <col min="1" max="1" width="20.625" style="0" customWidth="1"/>
    <col min="2" max="2" width="4.625" style="0" bestFit="1" customWidth="1"/>
    <col min="8" max="8" width="9.125" style="13" customWidth="1"/>
    <col min="13" max="13" width="9.125" style="2" customWidth="1"/>
    <col min="14" max="14" width="9.125" style="9" customWidth="1"/>
  </cols>
  <sheetData>
    <row r="1" spans="1:14" ht="12.75">
      <c r="A1" s="1" t="s">
        <v>146</v>
      </c>
      <c r="B1" s="1"/>
      <c r="C1" s="1">
        <v>10</v>
      </c>
      <c r="D1" s="1">
        <v>9</v>
      </c>
      <c r="E1" s="1">
        <v>5</v>
      </c>
      <c r="F1" s="1">
        <v>5</v>
      </c>
      <c r="G1" s="1">
        <v>10</v>
      </c>
      <c r="H1" s="11" t="s">
        <v>237</v>
      </c>
      <c r="I1" s="1">
        <v>10</v>
      </c>
      <c r="J1" s="1">
        <v>9</v>
      </c>
      <c r="K1" s="1"/>
      <c r="L1" s="1">
        <v>10</v>
      </c>
      <c r="M1" s="48">
        <f aca="true" t="shared" si="0" ref="M1:M30">AVERAGE(B1:L1)</f>
        <v>8.5</v>
      </c>
      <c r="N1" s="6">
        <f aca="true" t="shared" si="1" ref="N1:N30">ROUND(M1,0)</f>
        <v>9</v>
      </c>
    </row>
    <row r="2" spans="1:14" ht="12.75">
      <c r="A2" s="1" t="s">
        <v>147</v>
      </c>
      <c r="B2" s="1"/>
      <c r="C2" s="1">
        <v>8</v>
      </c>
      <c r="D2" s="1">
        <v>7</v>
      </c>
      <c r="E2" s="1">
        <v>6</v>
      </c>
      <c r="F2" s="1">
        <v>10</v>
      </c>
      <c r="G2" s="1">
        <v>8</v>
      </c>
      <c r="H2" s="11" t="s">
        <v>237</v>
      </c>
      <c r="I2" s="1">
        <v>9</v>
      </c>
      <c r="J2" s="1">
        <v>2</v>
      </c>
      <c r="K2" s="1"/>
      <c r="L2" s="1">
        <v>8</v>
      </c>
      <c r="M2" s="48">
        <f t="shared" si="0"/>
        <v>7.25</v>
      </c>
      <c r="N2" s="6">
        <f t="shared" si="1"/>
        <v>7</v>
      </c>
    </row>
    <row r="3" spans="1:14" ht="12.75">
      <c r="A3" s="1" t="s">
        <v>148</v>
      </c>
      <c r="B3" s="1"/>
      <c r="C3" s="1">
        <v>8</v>
      </c>
      <c r="D3" s="1">
        <v>9</v>
      </c>
      <c r="E3" s="1">
        <v>10</v>
      </c>
      <c r="F3" s="1">
        <v>9</v>
      </c>
      <c r="G3" s="1">
        <v>10</v>
      </c>
      <c r="H3" s="11" t="s">
        <v>269</v>
      </c>
      <c r="I3" s="1">
        <v>10</v>
      </c>
      <c r="J3" s="1">
        <v>7</v>
      </c>
      <c r="K3" s="1"/>
      <c r="L3" s="1">
        <v>6</v>
      </c>
      <c r="M3" s="48">
        <f t="shared" si="0"/>
        <v>8.625</v>
      </c>
      <c r="N3" s="6">
        <f t="shared" si="1"/>
        <v>9</v>
      </c>
    </row>
    <row r="4" spans="1:14" ht="12.75">
      <c r="A4" s="1" t="s">
        <v>149</v>
      </c>
      <c r="B4" s="1">
        <v>8</v>
      </c>
      <c r="C4" s="1">
        <v>6</v>
      </c>
      <c r="D4" s="1">
        <v>2</v>
      </c>
      <c r="E4" s="1">
        <v>7</v>
      </c>
      <c r="F4" s="1">
        <v>9</v>
      </c>
      <c r="G4" s="1">
        <v>10</v>
      </c>
      <c r="H4" s="11">
        <v>10</v>
      </c>
      <c r="I4" s="1">
        <v>10</v>
      </c>
      <c r="J4" s="1">
        <v>7</v>
      </c>
      <c r="K4" s="1"/>
      <c r="L4" s="1">
        <v>10</v>
      </c>
      <c r="M4" s="48">
        <f t="shared" si="0"/>
        <v>7.9</v>
      </c>
      <c r="N4" s="6">
        <f t="shared" si="1"/>
        <v>8</v>
      </c>
    </row>
    <row r="5" spans="1:14" ht="12.75">
      <c r="A5" s="1" t="s">
        <v>150</v>
      </c>
      <c r="B5" s="1"/>
      <c r="C5" s="1">
        <v>10</v>
      </c>
      <c r="D5" s="1">
        <v>9</v>
      </c>
      <c r="E5" s="1">
        <v>5</v>
      </c>
      <c r="F5" s="1">
        <v>5</v>
      </c>
      <c r="G5" s="1">
        <v>10</v>
      </c>
      <c r="H5" s="11" t="s">
        <v>237</v>
      </c>
      <c r="I5" s="1">
        <v>10</v>
      </c>
      <c r="J5" s="1">
        <v>9</v>
      </c>
      <c r="K5" s="1"/>
      <c r="L5" s="1">
        <v>10</v>
      </c>
      <c r="M5" s="48">
        <f t="shared" si="0"/>
        <v>8.5</v>
      </c>
      <c r="N5" s="6">
        <f t="shared" si="1"/>
        <v>9</v>
      </c>
    </row>
    <row r="6" spans="1:14" ht="12.75">
      <c r="A6" s="1" t="s">
        <v>151</v>
      </c>
      <c r="B6" s="1"/>
      <c r="C6" s="1">
        <v>9</v>
      </c>
      <c r="D6" s="1">
        <v>8</v>
      </c>
      <c r="E6" s="1">
        <v>3</v>
      </c>
      <c r="F6" s="1">
        <v>9</v>
      </c>
      <c r="G6" s="1">
        <v>10</v>
      </c>
      <c r="H6" s="11" t="s">
        <v>269</v>
      </c>
      <c r="I6" s="1">
        <v>9</v>
      </c>
      <c r="J6" s="1">
        <v>8</v>
      </c>
      <c r="K6" s="1"/>
      <c r="L6" s="1">
        <v>8</v>
      </c>
      <c r="M6" s="48">
        <f t="shared" si="0"/>
        <v>8</v>
      </c>
      <c r="N6" s="6">
        <f t="shared" si="1"/>
        <v>8</v>
      </c>
    </row>
    <row r="7" spans="1:14" ht="12.75">
      <c r="A7" s="1" t="s">
        <v>152</v>
      </c>
      <c r="B7" s="1"/>
      <c r="C7" s="1">
        <v>4</v>
      </c>
      <c r="D7" s="1">
        <v>7</v>
      </c>
      <c r="E7" s="1">
        <v>10</v>
      </c>
      <c r="F7" s="1">
        <v>7</v>
      </c>
      <c r="G7" s="1">
        <v>9</v>
      </c>
      <c r="H7" s="11" t="s">
        <v>269</v>
      </c>
      <c r="I7" s="1">
        <v>9</v>
      </c>
      <c r="J7" s="1">
        <v>5</v>
      </c>
      <c r="K7" s="1"/>
      <c r="L7" s="1">
        <v>6</v>
      </c>
      <c r="M7" s="48">
        <f t="shared" si="0"/>
        <v>7.125</v>
      </c>
      <c r="N7" s="6">
        <f t="shared" si="1"/>
        <v>7</v>
      </c>
    </row>
    <row r="8" spans="1:14" ht="12.75">
      <c r="A8" s="1" t="s">
        <v>153</v>
      </c>
      <c r="B8" s="1"/>
      <c r="C8" s="1">
        <v>7</v>
      </c>
      <c r="D8" s="1">
        <v>8</v>
      </c>
      <c r="E8" s="1">
        <v>5</v>
      </c>
      <c r="F8" s="1">
        <v>6</v>
      </c>
      <c r="G8" s="1">
        <v>10</v>
      </c>
      <c r="H8" s="11" t="s">
        <v>237</v>
      </c>
      <c r="I8" s="1">
        <v>9</v>
      </c>
      <c r="J8" s="1">
        <v>4</v>
      </c>
      <c r="K8" s="1"/>
      <c r="L8" s="1">
        <v>8</v>
      </c>
      <c r="M8" s="48">
        <f t="shared" si="0"/>
        <v>7.125</v>
      </c>
      <c r="N8" s="6">
        <f t="shared" si="1"/>
        <v>7</v>
      </c>
    </row>
    <row r="9" spans="1:14" ht="12.75">
      <c r="A9" s="1" t="s">
        <v>154</v>
      </c>
      <c r="B9" s="1"/>
      <c r="C9" s="1">
        <v>9</v>
      </c>
      <c r="D9" s="1">
        <v>9</v>
      </c>
      <c r="E9" s="1">
        <v>8</v>
      </c>
      <c r="F9" s="1">
        <v>10</v>
      </c>
      <c r="G9" s="1">
        <v>9</v>
      </c>
      <c r="H9" s="11">
        <v>10</v>
      </c>
      <c r="I9" s="1">
        <v>10</v>
      </c>
      <c r="J9" s="1">
        <v>9</v>
      </c>
      <c r="K9" s="1">
        <v>10</v>
      </c>
      <c r="L9" s="1">
        <v>10</v>
      </c>
      <c r="M9" s="48">
        <f t="shared" si="0"/>
        <v>9.4</v>
      </c>
      <c r="N9" s="6">
        <v>10</v>
      </c>
    </row>
    <row r="10" spans="1:14" ht="12.75">
      <c r="A10" s="1" t="s">
        <v>155</v>
      </c>
      <c r="B10" s="1"/>
      <c r="C10" s="1">
        <v>8</v>
      </c>
      <c r="D10" s="1">
        <v>8</v>
      </c>
      <c r="E10" s="1">
        <v>10</v>
      </c>
      <c r="F10" s="1">
        <v>8</v>
      </c>
      <c r="G10" s="1">
        <v>9</v>
      </c>
      <c r="H10" s="11" t="s">
        <v>237</v>
      </c>
      <c r="I10" s="1">
        <v>9</v>
      </c>
      <c r="J10" s="1">
        <v>8</v>
      </c>
      <c r="K10" s="1"/>
      <c r="L10" s="1">
        <v>9</v>
      </c>
      <c r="M10" s="48">
        <f t="shared" si="0"/>
        <v>8.625</v>
      </c>
      <c r="N10" s="6">
        <f t="shared" si="1"/>
        <v>9</v>
      </c>
    </row>
    <row r="11" spans="1:14" ht="12.75">
      <c r="A11" s="1" t="s">
        <v>156</v>
      </c>
      <c r="B11" s="1"/>
      <c r="C11" s="1">
        <v>8</v>
      </c>
      <c r="D11" s="1">
        <v>9</v>
      </c>
      <c r="E11" s="1">
        <v>6</v>
      </c>
      <c r="F11" s="1">
        <v>10</v>
      </c>
      <c r="G11" s="1">
        <v>9</v>
      </c>
      <c r="H11" s="11" t="s">
        <v>269</v>
      </c>
      <c r="I11" s="1">
        <v>9</v>
      </c>
      <c r="J11" s="1">
        <v>9</v>
      </c>
      <c r="K11" s="1"/>
      <c r="L11" s="1">
        <v>9</v>
      </c>
      <c r="M11" s="48">
        <f t="shared" si="0"/>
        <v>8.625</v>
      </c>
      <c r="N11" s="6">
        <f t="shared" si="1"/>
        <v>9</v>
      </c>
    </row>
    <row r="12" spans="1:14" ht="12.75">
      <c r="A12" s="1" t="s">
        <v>157</v>
      </c>
      <c r="B12" s="1"/>
      <c r="C12" s="1">
        <v>8</v>
      </c>
      <c r="D12" s="1">
        <v>8</v>
      </c>
      <c r="E12" s="1">
        <v>10</v>
      </c>
      <c r="F12" s="1">
        <v>8</v>
      </c>
      <c r="G12" s="1">
        <v>9</v>
      </c>
      <c r="H12" s="11" t="s">
        <v>237</v>
      </c>
      <c r="I12" s="1">
        <v>9</v>
      </c>
      <c r="J12" s="1">
        <v>8</v>
      </c>
      <c r="K12" s="1"/>
      <c r="L12" s="1">
        <v>9</v>
      </c>
      <c r="M12" s="48">
        <f t="shared" si="0"/>
        <v>8.625</v>
      </c>
      <c r="N12" s="6">
        <f t="shared" si="1"/>
        <v>9</v>
      </c>
    </row>
    <row r="13" spans="1:14" ht="12.75">
      <c r="A13" s="1" t="s">
        <v>158</v>
      </c>
      <c r="B13" s="1"/>
      <c r="C13" s="1">
        <v>9</v>
      </c>
      <c r="D13" s="1">
        <v>9</v>
      </c>
      <c r="E13" s="1">
        <v>8</v>
      </c>
      <c r="F13" s="1">
        <v>10</v>
      </c>
      <c r="G13" s="1">
        <v>9</v>
      </c>
      <c r="H13" s="11">
        <v>10</v>
      </c>
      <c r="I13" s="1">
        <v>10</v>
      </c>
      <c r="J13" s="1">
        <v>9</v>
      </c>
      <c r="K13" s="1">
        <v>10</v>
      </c>
      <c r="L13" s="1">
        <v>10</v>
      </c>
      <c r="M13" s="48">
        <f t="shared" si="0"/>
        <v>9.4</v>
      </c>
      <c r="N13" s="6">
        <v>10</v>
      </c>
    </row>
    <row r="14" spans="1:14" ht="12.75">
      <c r="A14" s="1" t="s">
        <v>159</v>
      </c>
      <c r="B14" s="1"/>
      <c r="C14" s="1">
        <v>8</v>
      </c>
      <c r="D14" s="1">
        <v>9</v>
      </c>
      <c r="E14" s="1">
        <v>6</v>
      </c>
      <c r="F14" s="1">
        <v>10</v>
      </c>
      <c r="G14" s="1">
        <v>9</v>
      </c>
      <c r="H14" s="11" t="s">
        <v>269</v>
      </c>
      <c r="I14" s="1">
        <v>9</v>
      </c>
      <c r="J14" s="1">
        <v>9</v>
      </c>
      <c r="K14" s="1"/>
      <c r="L14" s="1">
        <v>9</v>
      </c>
      <c r="M14" s="48">
        <f t="shared" si="0"/>
        <v>8.625</v>
      </c>
      <c r="N14" s="6">
        <f t="shared" si="1"/>
        <v>9</v>
      </c>
    </row>
    <row r="15" spans="1:14" ht="12.75">
      <c r="A15" s="1" t="s">
        <v>160</v>
      </c>
      <c r="B15" s="1"/>
      <c r="C15" s="1">
        <v>8</v>
      </c>
      <c r="D15" s="1">
        <v>8</v>
      </c>
      <c r="E15" s="1">
        <v>10</v>
      </c>
      <c r="F15" s="1">
        <v>10</v>
      </c>
      <c r="G15" s="1">
        <v>10</v>
      </c>
      <c r="H15" s="11" t="s">
        <v>269</v>
      </c>
      <c r="I15" s="1">
        <v>9</v>
      </c>
      <c r="J15" s="1">
        <v>9</v>
      </c>
      <c r="K15" s="1"/>
      <c r="L15" s="1">
        <v>6</v>
      </c>
      <c r="M15" s="48">
        <f t="shared" si="0"/>
        <v>8.75</v>
      </c>
      <c r="N15" s="6">
        <f t="shared" si="1"/>
        <v>9</v>
      </c>
    </row>
    <row r="16" spans="1:14" ht="12.75">
      <c r="A16" s="1" t="s">
        <v>161</v>
      </c>
      <c r="B16" s="1"/>
      <c r="C16" s="1">
        <v>10</v>
      </c>
      <c r="D16" s="1">
        <v>9</v>
      </c>
      <c r="E16" s="1">
        <v>9</v>
      </c>
      <c r="F16" s="1">
        <v>10</v>
      </c>
      <c r="G16" s="1">
        <v>6</v>
      </c>
      <c r="H16" s="11" t="s">
        <v>237</v>
      </c>
      <c r="I16" s="1">
        <v>9</v>
      </c>
      <c r="J16" s="1">
        <v>6</v>
      </c>
      <c r="K16" s="1">
        <v>9</v>
      </c>
      <c r="L16" s="1">
        <v>10</v>
      </c>
      <c r="M16" s="48">
        <f t="shared" si="0"/>
        <v>8.666666666666666</v>
      </c>
      <c r="N16" s="6">
        <f t="shared" si="1"/>
        <v>9</v>
      </c>
    </row>
    <row r="17" spans="1:14" ht="12.75">
      <c r="A17" s="1" t="s">
        <v>162</v>
      </c>
      <c r="B17" s="1"/>
      <c r="C17" s="1">
        <v>4</v>
      </c>
      <c r="D17" s="1">
        <v>6</v>
      </c>
      <c r="E17" s="1">
        <v>9</v>
      </c>
      <c r="F17" s="1">
        <v>9</v>
      </c>
      <c r="G17" s="1">
        <v>8</v>
      </c>
      <c r="H17" s="11" t="s">
        <v>237</v>
      </c>
      <c r="I17" s="1">
        <v>5</v>
      </c>
      <c r="J17" s="1">
        <v>3</v>
      </c>
      <c r="K17" s="1"/>
      <c r="L17" s="1">
        <v>8</v>
      </c>
      <c r="M17" s="48">
        <f t="shared" si="0"/>
        <v>6.5</v>
      </c>
      <c r="N17" s="6">
        <f t="shared" si="1"/>
        <v>7</v>
      </c>
    </row>
    <row r="18" spans="1:14" ht="12.75">
      <c r="A18" s="1" t="s">
        <v>163</v>
      </c>
      <c r="B18" s="1"/>
      <c r="C18" s="1">
        <v>9</v>
      </c>
      <c r="D18" s="1">
        <v>9</v>
      </c>
      <c r="E18" s="1">
        <v>7</v>
      </c>
      <c r="F18" s="1">
        <v>10</v>
      </c>
      <c r="G18" s="1">
        <v>9</v>
      </c>
      <c r="H18" s="11" t="s">
        <v>237</v>
      </c>
      <c r="I18" s="1">
        <v>9</v>
      </c>
      <c r="J18" s="1">
        <v>8</v>
      </c>
      <c r="K18" s="11" t="s">
        <v>237</v>
      </c>
      <c r="L18" s="1">
        <v>7</v>
      </c>
      <c r="M18" s="48">
        <f t="shared" si="0"/>
        <v>8.5</v>
      </c>
      <c r="N18" s="6">
        <f t="shared" si="1"/>
        <v>9</v>
      </c>
    </row>
    <row r="19" spans="1:14" ht="12.75">
      <c r="A19" s="1" t="s">
        <v>164</v>
      </c>
      <c r="B19" s="1"/>
      <c r="C19" s="1">
        <v>8</v>
      </c>
      <c r="D19" s="1">
        <v>6</v>
      </c>
      <c r="E19" s="1">
        <v>10</v>
      </c>
      <c r="F19" s="1">
        <v>10</v>
      </c>
      <c r="G19" s="1">
        <v>8</v>
      </c>
      <c r="H19" s="11" t="s">
        <v>237</v>
      </c>
      <c r="I19" s="1">
        <v>2</v>
      </c>
      <c r="J19" s="1">
        <v>8</v>
      </c>
      <c r="K19" s="1">
        <v>9</v>
      </c>
      <c r="L19" s="1">
        <v>7</v>
      </c>
      <c r="M19" s="48">
        <f t="shared" si="0"/>
        <v>7.555555555555555</v>
      </c>
      <c r="N19" s="6">
        <f t="shared" si="1"/>
        <v>8</v>
      </c>
    </row>
    <row r="20" spans="1:14" ht="12.75">
      <c r="A20" s="1" t="s">
        <v>165</v>
      </c>
      <c r="B20" s="1">
        <v>6</v>
      </c>
      <c r="C20" s="1">
        <v>8</v>
      </c>
      <c r="D20" s="1">
        <v>2</v>
      </c>
      <c r="E20" s="1">
        <v>4</v>
      </c>
      <c r="F20" s="1">
        <v>10</v>
      </c>
      <c r="G20" s="1">
        <v>9</v>
      </c>
      <c r="H20" s="11">
        <v>9</v>
      </c>
      <c r="I20" s="1">
        <v>10</v>
      </c>
      <c r="J20" s="1">
        <v>8</v>
      </c>
      <c r="K20" s="1"/>
      <c r="L20" s="1">
        <v>4</v>
      </c>
      <c r="M20" s="48">
        <f t="shared" si="0"/>
        <v>7</v>
      </c>
      <c r="N20" s="6">
        <f t="shared" si="1"/>
        <v>7</v>
      </c>
    </row>
    <row r="21" spans="1:14" ht="12.75">
      <c r="A21" s="1" t="s">
        <v>166</v>
      </c>
      <c r="B21" s="1"/>
      <c r="C21" s="1">
        <v>5</v>
      </c>
      <c r="D21" s="1">
        <v>7</v>
      </c>
      <c r="E21" s="1">
        <v>10</v>
      </c>
      <c r="F21" s="1">
        <v>10</v>
      </c>
      <c r="G21" s="1">
        <v>10</v>
      </c>
      <c r="H21" s="11" t="s">
        <v>237</v>
      </c>
      <c r="I21" s="1">
        <v>9</v>
      </c>
      <c r="J21" s="1">
        <v>8</v>
      </c>
      <c r="K21" s="1">
        <v>9</v>
      </c>
      <c r="L21" s="1">
        <v>9</v>
      </c>
      <c r="M21" s="48">
        <f t="shared" si="0"/>
        <v>8.555555555555555</v>
      </c>
      <c r="N21" s="6">
        <f t="shared" si="1"/>
        <v>9</v>
      </c>
    </row>
    <row r="22" spans="1:14" ht="12.75">
      <c r="A22" s="1" t="s">
        <v>167</v>
      </c>
      <c r="B22" s="1"/>
      <c r="C22" s="1">
        <v>6</v>
      </c>
      <c r="D22" s="1">
        <v>8</v>
      </c>
      <c r="E22" s="1">
        <v>8</v>
      </c>
      <c r="F22" s="75">
        <v>7</v>
      </c>
      <c r="G22" s="75">
        <v>9</v>
      </c>
      <c r="H22" s="11" t="s">
        <v>237</v>
      </c>
      <c r="I22" s="75">
        <v>7</v>
      </c>
      <c r="J22" s="75">
        <v>6</v>
      </c>
      <c r="K22" s="11"/>
      <c r="L22" s="75">
        <v>5</v>
      </c>
      <c r="M22" s="48">
        <f t="shared" si="0"/>
        <v>7</v>
      </c>
      <c r="N22" s="6">
        <f t="shared" si="1"/>
        <v>7</v>
      </c>
    </row>
    <row r="23" spans="1:14" ht="12.75">
      <c r="A23" s="1" t="s">
        <v>168</v>
      </c>
      <c r="B23" s="1">
        <v>2</v>
      </c>
      <c r="C23" s="1">
        <v>7</v>
      </c>
      <c r="D23" s="1">
        <v>2</v>
      </c>
      <c r="E23" s="1">
        <v>2</v>
      </c>
      <c r="F23" s="1">
        <v>8</v>
      </c>
      <c r="G23" s="1">
        <v>7</v>
      </c>
      <c r="H23" s="11" t="s">
        <v>237</v>
      </c>
      <c r="I23" s="1">
        <v>9</v>
      </c>
      <c r="J23" s="1">
        <v>8</v>
      </c>
      <c r="K23" s="1">
        <v>9</v>
      </c>
      <c r="L23" s="1">
        <v>8</v>
      </c>
      <c r="M23" s="48">
        <f t="shared" si="0"/>
        <v>6.2</v>
      </c>
      <c r="N23" s="6">
        <f t="shared" si="1"/>
        <v>6</v>
      </c>
    </row>
    <row r="24" spans="1:14" ht="12.75">
      <c r="A24" s="1" t="s">
        <v>169</v>
      </c>
      <c r="B24" s="1"/>
      <c r="C24" s="1">
        <v>8</v>
      </c>
      <c r="D24" s="1">
        <v>6</v>
      </c>
      <c r="E24" s="1">
        <v>8</v>
      </c>
      <c r="F24" s="1">
        <v>10</v>
      </c>
      <c r="G24" s="1">
        <v>8</v>
      </c>
      <c r="H24" s="11" t="s">
        <v>269</v>
      </c>
      <c r="I24" s="1">
        <v>2</v>
      </c>
      <c r="J24" s="1">
        <v>7</v>
      </c>
      <c r="K24" s="1"/>
      <c r="L24" s="1">
        <v>4</v>
      </c>
      <c r="M24" s="48">
        <f t="shared" si="0"/>
        <v>6.625</v>
      </c>
      <c r="N24" s="6">
        <f t="shared" si="1"/>
        <v>7</v>
      </c>
    </row>
    <row r="25" spans="1:14" ht="12.75">
      <c r="A25" s="1" t="s">
        <v>170</v>
      </c>
      <c r="B25" s="1"/>
      <c r="C25" s="1">
        <v>4</v>
      </c>
      <c r="D25" s="1">
        <v>9</v>
      </c>
      <c r="E25" s="1">
        <v>9</v>
      </c>
      <c r="F25" s="1">
        <v>7</v>
      </c>
      <c r="G25" s="1">
        <v>2</v>
      </c>
      <c r="H25" s="11" t="s">
        <v>269</v>
      </c>
      <c r="I25" s="1">
        <v>9</v>
      </c>
      <c r="J25" s="1">
        <v>2</v>
      </c>
      <c r="K25" s="11"/>
      <c r="L25" s="1">
        <v>4</v>
      </c>
      <c r="M25" s="48">
        <f t="shared" si="0"/>
        <v>5.75</v>
      </c>
      <c r="N25" s="6">
        <f t="shared" si="1"/>
        <v>6</v>
      </c>
    </row>
    <row r="26" spans="1:14" ht="12.75">
      <c r="A26" s="1" t="s">
        <v>171</v>
      </c>
      <c r="B26" s="1"/>
      <c r="C26" s="1">
        <v>9</v>
      </c>
      <c r="D26" s="1">
        <v>9</v>
      </c>
      <c r="E26" s="1">
        <v>7</v>
      </c>
      <c r="F26" s="1">
        <v>10</v>
      </c>
      <c r="G26" s="1">
        <v>9</v>
      </c>
      <c r="H26" s="11" t="s">
        <v>237</v>
      </c>
      <c r="I26" s="1">
        <v>10</v>
      </c>
      <c r="J26" s="1">
        <v>6</v>
      </c>
      <c r="K26" s="11" t="s">
        <v>237</v>
      </c>
      <c r="L26" s="1">
        <v>7</v>
      </c>
      <c r="M26" s="48">
        <f t="shared" si="0"/>
        <v>8.375</v>
      </c>
      <c r="N26" s="6">
        <v>9</v>
      </c>
    </row>
    <row r="27" spans="1:14" ht="12.75">
      <c r="A27" s="1" t="s">
        <v>172</v>
      </c>
      <c r="B27" s="1"/>
      <c r="C27" s="1">
        <v>6</v>
      </c>
      <c r="D27" s="1">
        <v>8</v>
      </c>
      <c r="E27" s="1">
        <v>8</v>
      </c>
      <c r="F27" s="1">
        <v>7</v>
      </c>
      <c r="G27" s="1">
        <v>9</v>
      </c>
      <c r="H27" s="11" t="s">
        <v>237</v>
      </c>
      <c r="I27" s="1">
        <v>7</v>
      </c>
      <c r="J27" s="1">
        <v>6</v>
      </c>
      <c r="K27" s="1"/>
      <c r="L27" s="1">
        <v>5</v>
      </c>
      <c r="M27" s="48">
        <f t="shared" si="0"/>
        <v>7</v>
      </c>
      <c r="N27" s="6">
        <f t="shared" si="1"/>
        <v>7</v>
      </c>
    </row>
    <row r="28" spans="1:14" ht="12.75">
      <c r="A28" s="1" t="s">
        <v>173</v>
      </c>
      <c r="B28" s="1"/>
      <c r="C28" s="1">
        <v>5</v>
      </c>
      <c r="D28" s="1">
        <v>7</v>
      </c>
      <c r="E28" s="1">
        <v>10</v>
      </c>
      <c r="F28" s="1">
        <v>10</v>
      </c>
      <c r="G28" s="1">
        <v>10</v>
      </c>
      <c r="H28" s="11" t="s">
        <v>237</v>
      </c>
      <c r="I28" s="1">
        <v>9</v>
      </c>
      <c r="J28" s="1">
        <v>8</v>
      </c>
      <c r="K28" s="1">
        <v>9</v>
      </c>
      <c r="L28" s="1">
        <v>9</v>
      </c>
      <c r="M28" s="48">
        <f t="shared" si="0"/>
        <v>8.555555555555555</v>
      </c>
      <c r="N28" s="6">
        <f t="shared" si="1"/>
        <v>9</v>
      </c>
    </row>
    <row r="29" spans="1:14" ht="12.75">
      <c r="A29" s="1" t="s">
        <v>174</v>
      </c>
      <c r="B29" s="1"/>
      <c r="C29" s="1">
        <v>4</v>
      </c>
      <c r="D29" s="1">
        <v>9</v>
      </c>
      <c r="E29" s="1">
        <v>9</v>
      </c>
      <c r="F29" s="1">
        <v>7</v>
      </c>
      <c r="G29" s="1">
        <v>2</v>
      </c>
      <c r="H29" s="11" t="s">
        <v>269</v>
      </c>
      <c r="I29" s="1">
        <v>9</v>
      </c>
      <c r="J29" s="1">
        <v>2</v>
      </c>
      <c r="K29" s="11"/>
      <c r="L29" s="1">
        <v>4</v>
      </c>
      <c r="M29" s="48">
        <f t="shared" si="0"/>
        <v>5.75</v>
      </c>
      <c r="N29" s="6">
        <f t="shared" si="1"/>
        <v>6</v>
      </c>
    </row>
    <row r="30" spans="1:14" ht="12.75">
      <c r="A30" s="1" t="s">
        <v>175</v>
      </c>
      <c r="B30" s="1"/>
      <c r="C30" s="1">
        <v>9</v>
      </c>
      <c r="D30" s="1">
        <v>10</v>
      </c>
      <c r="E30" s="1">
        <v>9</v>
      </c>
      <c r="F30" s="1">
        <v>10</v>
      </c>
      <c r="G30" s="1">
        <v>8</v>
      </c>
      <c r="H30" s="11" t="s">
        <v>237</v>
      </c>
      <c r="I30" s="1">
        <v>9</v>
      </c>
      <c r="J30" s="1">
        <v>4</v>
      </c>
      <c r="K30" s="1"/>
      <c r="L30" s="1">
        <v>10</v>
      </c>
      <c r="M30" s="48">
        <f t="shared" si="0"/>
        <v>8.625</v>
      </c>
      <c r="N30" s="6">
        <f t="shared" si="1"/>
        <v>9</v>
      </c>
    </row>
    <row r="31" spans="1:14" s="3" customFormat="1" ht="12.75">
      <c r="A31" s="4" t="s">
        <v>0</v>
      </c>
      <c r="B31" s="48">
        <f>AVERAGE(B1:B30)</f>
        <v>5.333333333333333</v>
      </c>
      <c r="C31" s="48">
        <f>AVERAGE(C1:C30)</f>
        <v>7.4</v>
      </c>
      <c r="D31" s="48">
        <f>AVERAGE(D1:D30)</f>
        <v>7.533333333333333</v>
      </c>
      <c r="E31" s="48">
        <f>AVERAGE(E1:E30)</f>
        <v>7.6</v>
      </c>
      <c r="F31" s="48">
        <f>AVERAGE(F1:F30)</f>
        <v>8.7</v>
      </c>
      <c r="G31" s="48" t="s">
        <v>235</v>
      </c>
      <c r="H31" s="79"/>
      <c r="I31" s="48">
        <f aca="true" t="shared" si="2" ref="I31:N31">AVERAGE(I1:I30)</f>
        <v>8.533333333333333</v>
      </c>
      <c r="J31" s="48">
        <f t="shared" si="2"/>
        <v>6.733333333333333</v>
      </c>
      <c r="K31" s="48">
        <f t="shared" si="2"/>
        <v>9.285714285714286</v>
      </c>
      <c r="L31" s="48">
        <f t="shared" si="2"/>
        <v>7.633333333333334</v>
      </c>
      <c r="M31" s="48">
        <f t="shared" si="2"/>
        <v>7.857777777777776</v>
      </c>
      <c r="N31" s="10">
        <f t="shared" si="2"/>
        <v>8.133333333333333</v>
      </c>
    </row>
    <row r="32" spans="1:14" s="3" customFormat="1" ht="12.75">
      <c r="A32" s="4"/>
      <c r="B32" s="5"/>
      <c r="C32" s="5" t="s">
        <v>15</v>
      </c>
      <c r="D32" s="5" t="s">
        <v>16</v>
      </c>
      <c r="E32" s="5" t="s">
        <v>17</v>
      </c>
      <c r="F32" s="5" t="s">
        <v>18</v>
      </c>
      <c r="G32" s="5" t="s">
        <v>19</v>
      </c>
      <c r="H32" s="5" t="s">
        <v>20</v>
      </c>
      <c r="I32" s="5" t="s">
        <v>21</v>
      </c>
      <c r="J32" s="5" t="s">
        <v>22</v>
      </c>
      <c r="K32" s="5" t="s">
        <v>23</v>
      </c>
      <c r="L32" s="5" t="s">
        <v>24</v>
      </c>
      <c r="M32" s="7" t="s">
        <v>64</v>
      </c>
      <c r="N32" s="7" t="s">
        <v>61</v>
      </c>
    </row>
    <row r="33" spans="1:14" ht="12.75">
      <c r="A33" s="61" t="s">
        <v>2</v>
      </c>
      <c r="B33" s="62"/>
      <c r="C33" s="62"/>
      <c r="D33" s="62"/>
      <c r="E33" s="62"/>
      <c r="F33" s="62"/>
      <c r="G33" s="62"/>
      <c r="H33" s="64"/>
      <c r="I33" s="65"/>
      <c r="J33" s="65"/>
      <c r="K33" s="65"/>
      <c r="L33" s="66"/>
      <c r="M33" s="50">
        <f>N33/30</f>
        <v>1</v>
      </c>
      <c r="N33" s="6">
        <f>COUNTIF(N1:N30,"&gt;3")</f>
        <v>30</v>
      </c>
    </row>
    <row r="34" spans="1:14" ht="12.75">
      <c r="A34" s="51" t="s">
        <v>1</v>
      </c>
      <c r="B34" s="52"/>
      <c r="C34" s="52"/>
      <c r="D34" s="52"/>
      <c r="E34" s="52"/>
      <c r="F34" s="52"/>
      <c r="G34" s="52"/>
      <c r="H34" s="55"/>
      <c r="I34" s="53"/>
      <c r="J34" s="53"/>
      <c r="K34" s="53"/>
      <c r="L34" s="54"/>
      <c r="M34" s="50">
        <f>N34/30</f>
        <v>0.9</v>
      </c>
      <c r="N34" s="6">
        <f>COUNTIF(N1:N30,"&gt;6")</f>
        <v>27</v>
      </c>
    </row>
  </sheetData>
  <sheetProtection/>
  <conditionalFormatting sqref="N1:N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30 I31:N31 B31:G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2" zoomScaleNormal="92" workbookViewId="0" topLeftCell="A1">
      <selection activeCell="N1" sqref="N1:N30"/>
    </sheetView>
  </sheetViews>
  <sheetFormatPr defaultColWidth="9.00390625" defaultRowHeight="12.75"/>
  <cols>
    <col min="1" max="1" width="23.125" style="0" customWidth="1"/>
    <col min="2" max="2" width="4.875" style="0" bestFit="1" customWidth="1"/>
    <col min="3" max="3" width="5.875" style="0" bestFit="1" customWidth="1"/>
    <col min="4" max="8" width="9.25390625" style="0" bestFit="1" customWidth="1"/>
    <col min="9" max="9" width="9.125" style="13" customWidth="1"/>
    <col min="10" max="12" width="9.25390625" style="0" bestFit="1" customWidth="1"/>
    <col min="13" max="13" width="9.25390625" style="2" bestFit="1" customWidth="1"/>
    <col min="14" max="14" width="9.25390625" style="9" bestFit="1" customWidth="1"/>
  </cols>
  <sheetData>
    <row r="1" spans="1:14" ht="12.75">
      <c r="A1" s="1" t="s">
        <v>92</v>
      </c>
      <c r="B1" s="1"/>
      <c r="C1" s="1"/>
      <c r="D1" s="1">
        <v>7</v>
      </c>
      <c r="E1" s="1">
        <v>7</v>
      </c>
      <c r="F1" s="1">
        <v>2</v>
      </c>
      <c r="G1" s="1">
        <v>2</v>
      </c>
      <c r="H1" s="1">
        <v>2</v>
      </c>
      <c r="I1" s="11" t="s">
        <v>269</v>
      </c>
      <c r="J1" s="1">
        <v>7</v>
      </c>
      <c r="K1" s="1">
        <v>2</v>
      </c>
      <c r="L1" s="1">
        <v>4</v>
      </c>
      <c r="M1" s="48">
        <f aca="true" t="shared" si="0" ref="M1:M30">AVERAGE(B1:L1)</f>
        <v>4.125</v>
      </c>
      <c r="N1" s="6">
        <f aca="true" t="shared" si="1" ref="N1:N30">ROUND(M1,0)</f>
        <v>4</v>
      </c>
    </row>
    <row r="2" spans="1:14" ht="12.75">
      <c r="A2" s="1" t="s">
        <v>87</v>
      </c>
      <c r="B2" s="1"/>
      <c r="C2" s="1"/>
      <c r="D2" s="1">
        <v>7</v>
      </c>
      <c r="E2" s="1">
        <v>6</v>
      </c>
      <c r="F2" s="1">
        <v>10</v>
      </c>
      <c r="G2" s="1">
        <v>10</v>
      </c>
      <c r="H2" s="1">
        <v>7</v>
      </c>
      <c r="I2" s="11" t="s">
        <v>269</v>
      </c>
      <c r="J2" s="1">
        <v>9</v>
      </c>
      <c r="K2" s="1">
        <v>4</v>
      </c>
      <c r="L2" s="1">
        <v>7</v>
      </c>
      <c r="M2" s="48">
        <f t="shared" si="0"/>
        <v>7.5</v>
      </c>
      <c r="N2" s="6">
        <f t="shared" si="1"/>
        <v>8</v>
      </c>
    </row>
    <row r="3" spans="1:14" ht="12.75">
      <c r="A3" s="1" t="s">
        <v>88</v>
      </c>
      <c r="B3" s="1">
        <v>6</v>
      </c>
      <c r="C3" s="1"/>
      <c r="D3" s="1">
        <v>8</v>
      </c>
      <c r="E3" s="1">
        <v>8</v>
      </c>
      <c r="F3" s="1">
        <v>2</v>
      </c>
      <c r="G3" s="1">
        <v>8</v>
      </c>
      <c r="H3" s="1">
        <v>2</v>
      </c>
      <c r="I3" s="11" t="s">
        <v>269</v>
      </c>
      <c r="J3" s="1">
        <v>7</v>
      </c>
      <c r="K3" s="1">
        <v>4</v>
      </c>
      <c r="L3" s="1">
        <v>8</v>
      </c>
      <c r="M3" s="48">
        <f t="shared" si="0"/>
        <v>5.888888888888889</v>
      </c>
      <c r="N3" s="6">
        <f t="shared" si="1"/>
        <v>6</v>
      </c>
    </row>
    <row r="4" spans="1:14" ht="12.75">
      <c r="A4" s="1" t="s">
        <v>91</v>
      </c>
      <c r="B4" s="1"/>
      <c r="C4" s="1"/>
      <c r="D4" s="1">
        <v>10</v>
      </c>
      <c r="E4" s="1">
        <v>9</v>
      </c>
      <c r="F4" s="1">
        <v>8</v>
      </c>
      <c r="G4" s="1">
        <v>2</v>
      </c>
      <c r="H4" s="1">
        <v>8</v>
      </c>
      <c r="I4" s="11" t="s">
        <v>269</v>
      </c>
      <c r="J4" s="1">
        <v>6</v>
      </c>
      <c r="K4" s="1">
        <v>8</v>
      </c>
      <c r="L4" s="1">
        <v>4</v>
      </c>
      <c r="M4" s="48">
        <f t="shared" si="0"/>
        <v>6.875</v>
      </c>
      <c r="N4" s="6">
        <f t="shared" si="1"/>
        <v>7</v>
      </c>
    </row>
    <row r="5" spans="1:14" ht="12.75">
      <c r="A5" s="1" t="s">
        <v>89</v>
      </c>
      <c r="B5" s="1">
        <v>7</v>
      </c>
      <c r="C5" s="1"/>
      <c r="D5" s="1">
        <v>4</v>
      </c>
      <c r="E5" s="1">
        <v>6</v>
      </c>
      <c r="F5" s="1">
        <v>10</v>
      </c>
      <c r="G5" s="1">
        <v>10</v>
      </c>
      <c r="H5" s="1">
        <v>7</v>
      </c>
      <c r="I5" s="11" t="s">
        <v>269</v>
      </c>
      <c r="J5" s="1">
        <v>9</v>
      </c>
      <c r="K5" s="1">
        <v>4</v>
      </c>
      <c r="L5" s="75">
        <v>4</v>
      </c>
      <c r="M5" s="48">
        <f t="shared" si="0"/>
        <v>6.777777777777778</v>
      </c>
      <c r="N5" s="6">
        <f t="shared" si="1"/>
        <v>7</v>
      </c>
    </row>
    <row r="6" spans="1:14" ht="12.75">
      <c r="A6" s="1" t="s">
        <v>90</v>
      </c>
      <c r="B6" s="1">
        <v>5</v>
      </c>
      <c r="C6" s="1"/>
      <c r="D6" s="1">
        <v>2</v>
      </c>
      <c r="E6" s="1">
        <v>2</v>
      </c>
      <c r="F6" s="1">
        <v>2</v>
      </c>
      <c r="G6" s="1">
        <v>2</v>
      </c>
      <c r="H6" s="75">
        <v>2</v>
      </c>
      <c r="I6" s="11" t="s">
        <v>237</v>
      </c>
      <c r="J6" s="1">
        <v>6</v>
      </c>
      <c r="K6" s="1">
        <v>4</v>
      </c>
      <c r="L6" s="1">
        <v>6</v>
      </c>
      <c r="M6" s="48">
        <f t="shared" si="0"/>
        <v>3.4444444444444446</v>
      </c>
      <c r="N6" s="6">
        <v>4</v>
      </c>
    </row>
    <row r="7" spans="1:14" ht="12.75">
      <c r="A7" s="1" t="s">
        <v>93</v>
      </c>
      <c r="B7" s="1">
        <v>6</v>
      </c>
      <c r="C7" s="1"/>
      <c r="D7" s="1">
        <v>8</v>
      </c>
      <c r="E7" s="1">
        <v>8</v>
      </c>
      <c r="F7" s="1">
        <v>2</v>
      </c>
      <c r="G7" s="1">
        <v>8</v>
      </c>
      <c r="H7" s="1">
        <v>2</v>
      </c>
      <c r="I7" s="11" t="s">
        <v>269</v>
      </c>
      <c r="J7" s="1">
        <v>7</v>
      </c>
      <c r="K7" s="1">
        <v>4</v>
      </c>
      <c r="L7" s="1">
        <v>8</v>
      </c>
      <c r="M7" s="48">
        <f t="shared" si="0"/>
        <v>5.888888888888889</v>
      </c>
      <c r="N7" s="6">
        <f t="shared" si="1"/>
        <v>6</v>
      </c>
    </row>
    <row r="8" spans="1:14" ht="12.75">
      <c r="A8" s="1" t="s">
        <v>94</v>
      </c>
      <c r="B8" s="1"/>
      <c r="C8" s="1"/>
      <c r="D8" s="1">
        <v>7</v>
      </c>
      <c r="E8" s="1">
        <v>9</v>
      </c>
      <c r="F8" s="1">
        <v>7</v>
      </c>
      <c r="G8" s="1">
        <v>2</v>
      </c>
      <c r="H8" s="1">
        <v>2</v>
      </c>
      <c r="I8" s="11" t="s">
        <v>269</v>
      </c>
      <c r="J8" s="1">
        <v>4</v>
      </c>
      <c r="K8" s="1">
        <v>6</v>
      </c>
      <c r="L8" s="1">
        <v>7</v>
      </c>
      <c r="M8" s="48">
        <f t="shared" si="0"/>
        <v>5.5</v>
      </c>
      <c r="N8" s="6">
        <f t="shared" si="1"/>
        <v>6</v>
      </c>
    </row>
    <row r="9" spans="1:14" ht="12.75">
      <c r="A9" s="1" t="s">
        <v>95</v>
      </c>
      <c r="B9" s="1">
        <v>5</v>
      </c>
      <c r="C9" s="1"/>
      <c r="D9" s="1">
        <v>2</v>
      </c>
      <c r="E9" s="1">
        <v>8</v>
      </c>
      <c r="F9" s="1">
        <v>2</v>
      </c>
      <c r="G9" s="1">
        <v>2</v>
      </c>
      <c r="H9" s="1">
        <v>8</v>
      </c>
      <c r="I9" s="11" t="s">
        <v>237</v>
      </c>
      <c r="J9" s="1">
        <v>4</v>
      </c>
      <c r="K9" s="1">
        <v>4</v>
      </c>
      <c r="L9" s="1">
        <v>6</v>
      </c>
      <c r="M9" s="48">
        <f t="shared" si="0"/>
        <v>4.555555555555555</v>
      </c>
      <c r="N9" s="6">
        <f t="shared" si="1"/>
        <v>5</v>
      </c>
    </row>
    <row r="10" spans="1:14" ht="12.75">
      <c r="A10" s="1" t="s">
        <v>96</v>
      </c>
      <c r="B10" s="1">
        <v>6</v>
      </c>
      <c r="C10" s="1"/>
      <c r="D10" s="1">
        <v>2</v>
      </c>
      <c r="E10" s="1">
        <v>7</v>
      </c>
      <c r="F10" s="1">
        <v>9</v>
      </c>
      <c r="G10" s="1">
        <v>2</v>
      </c>
      <c r="H10" s="1">
        <v>2</v>
      </c>
      <c r="I10" s="11" t="s">
        <v>269</v>
      </c>
      <c r="J10" s="1">
        <v>2</v>
      </c>
      <c r="K10" s="1">
        <v>2</v>
      </c>
      <c r="L10" s="1">
        <v>4</v>
      </c>
      <c r="M10" s="48">
        <f t="shared" si="0"/>
        <v>4</v>
      </c>
      <c r="N10" s="6">
        <f t="shared" si="1"/>
        <v>4</v>
      </c>
    </row>
    <row r="11" spans="1:14" ht="12.75">
      <c r="A11" s="1" t="s">
        <v>97</v>
      </c>
      <c r="B11" s="1">
        <v>6</v>
      </c>
      <c r="C11" s="1"/>
      <c r="D11" s="1">
        <v>6</v>
      </c>
      <c r="E11" s="1">
        <v>2</v>
      </c>
      <c r="F11" s="1">
        <v>3</v>
      </c>
      <c r="G11" s="1">
        <v>9</v>
      </c>
      <c r="H11" s="1">
        <v>7</v>
      </c>
      <c r="I11" s="11" t="s">
        <v>237</v>
      </c>
      <c r="J11" s="1">
        <v>9</v>
      </c>
      <c r="K11" s="1">
        <v>4</v>
      </c>
      <c r="L11" s="1">
        <v>6</v>
      </c>
      <c r="M11" s="48">
        <f t="shared" si="0"/>
        <v>5.777777777777778</v>
      </c>
      <c r="N11" s="6">
        <f t="shared" si="1"/>
        <v>6</v>
      </c>
    </row>
    <row r="12" spans="1:15" ht="12.75">
      <c r="A12" s="1" t="s">
        <v>98</v>
      </c>
      <c r="B12" s="1"/>
      <c r="C12" s="1"/>
      <c r="D12" s="1">
        <v>2</v>
      </c>
      <c r="E12" s="1">
        <v>2</v>
      </c>
      <c r="F12" s="1">
        <v>2</v>
      </c>
      <c r="G12" s="75" t="s">
        <v>274</v>
      </c>
      <c r="H12" s="75" t="s">
        <v>274</v>
      </c>
      <c r="I12" s="11" t="s">
        <v>269</v>
      </c>
      <c r="J12" s="75" t="s">
        <v>274</v>
      </c>
      <c r="K12" s="75" t="s">
        <v>274</v>
      </c>
      <c r="L12" s="75" t="s">
        <v>274</v>
      </c>
      <c r="M12" s="48">
        <f t="shared" si="0"/>
        <v>2</v>
      </c>
      <c r="N12" s="6">
        <v>4</v>
      </c>
      <c r="O12" s="92" t="s">
        <v>300</v>
      </c>
    </row>
    <row r="13" spans="1:14" ht="12.75">
      <c r="A13" s="1" t="s">
        <v>99</v>
      </c>
      <c r="B13" s="1">
        <v>6</v>
      </c>
      <c r="C13" s="1"/>
      <c r="D13" s="1">
        <v>6</v>
      </c>
      <c r="E13" s="1">
        <v>2</v>
      </c>
      <c r="F13" s="1">
        <v>3</v>
      </c>
      <c r="G13" s="1">
        <v>9</v>
      </c>
      <c r="H13" s="1">
        <v>7</v>
      </c>
      <c r="I13" s="11" t="s">
        <v>237</v>
      </c>
      <c r="J13" s="1">
        <v>9</v>
      </c>
      <c r="K13" s="1">
        <v>4</v>
      </c>
      <c r="L13" s="1">
        <v>6</v>
      </c>
      <c r="M13" s="48">
        <f t="shared" si="0"/>
        <v>5.777777777777778</v>
      </c>
      <c r="N13" s="6">
        <f t="shared" si="1"/>
        <v>6</v>
      </c>
    </row>
    <row r="14" spans="1:14" ht="12.75">
      <c r="A14" s="1" t="s">
        <v>100</v>
      </c>
      <c r="B14" s="1"/>
      <c r="C14" s="1"/>
      <c r="D14" s="1">
        <v>6</v>
      </c>
      <c r="E14" s="1">
        <v>8</v>
      </c>
      <c r="F14" s="1">
        <v>9</v>
      </c>
      <c r="G14" s="1">
        <v>9</v>
      </c>
      <c r="H14" s="1">
        <v>8</v>
      </c>
      <c r="I14" s="11" t="s">
        <v>237</v>
      </c>
      <c r="J14" s="1">
        <v>2</v>
      </c>
      <c r="K14" s="1">
        <v>5</v>
      </c>
      <c r="L14" s="1">
        <v>4</v>
      </c>
      <c r="M14" s="48">
        <f t="shared" si="0"/>
        <v>6.375</v>
      </c>
      <c r="N14" s="6">
        <f t="shared" si="1"/>
        <v>6</v>
      </c>
    </row>
    <row r="15" spans="1:14" ht="12.75">
      <c r="A15" s="1" t="s">
        <v>101</v>
      </c>
      <c r="B15" s="1"/>
      <c r="C15" s="1"/>
      <c r="D15" s="1">
        <v>10</v>
      </c>
      <c r="E15" s="1">
        <v>9</v>
      </c>
      <c r="F15" s="1">
        <v>8</v>
      </c>
      <c r="G15" s="1">
        <v>2</v>
      </c>
      <c r="H15" s="1">
        <v>8</v>
      </c>
      <c r="I15" s="11" t="s">
        <v>269</v>
      </c>
      <c r="J15" s="1">
        <v>6</v>
      </c>
      <c r="K15" s="1">
        <v>8</v>
      </c>
      <c r="L15" s="1">
        <v>4</v>
      </c>
      <c r="M15" s="48">
        <f t="shared" si="0"/>
        <v>6.875</v>
      </c>
      <c r="N15" s="6">
        <f t="shared" si="1"/>
        <v>7</v>
      </c>
    </row>
    <row r="16" spans="1:14" ht="12.75">
      <c r="A16" s="1" t="s">
        <v>102</v>
      </c>
      <c r="B16" s="1"/>
      <c r="C16" s="1"/>
      <c r="D16" s="1">
        <v>9</v>
      </c>
      <c r="E16" s="1">
        <v>9</v>
      </c>
      <c r="F16" s="1">
        <v>3</v>
      </c>
      <c r="G16" s="1">
        <v>6</v>
      </c>
      <c r="H16" s="1">
        <v>10</v>
      </c>
      <c r="I16" s="11" t="s">
        <v>237</v>
      </c>
      <c r="J16" s="1">
        <v>9</v>
      </c>
      <c r="K16" s="1">
        <v>8</v>
      </c>
      <c r="L16" s="1">
        <v>7</v>
      </c>
      <c r="M16" s="48">
        <f t="shared" si="0"/>
        <v>7.625</v>
      </c>
      <c r="N16" s="6">
        <f t="shared" si="1"/>
        <v>8</v>
      </c>
    </row>
    <row r="17" spans="1:14" ht="12.75">
      <c r="A17" s="1" t="s">
        <v>103</v>
      </c>
      <c r="B17" s="1"/>
      <c r="C17" s="1"/>
      <c r="D17" s="1">
        <v>9</v>
      </c>
      <c r="E17" s="1">
        <v>9</v>
      </c>
      <c r="F17" s="1">
        <v>3</v>
      </c>
      <c r="G17" s="1">
        <v>6</v>
      </c>
      <c r="H17" s="1">
        <v>10</v>
      </c>
      <c r="I17" s="11" t="s">
        <v>237</v>
      </c>
      <c r="J17" s="1">
        <v>9</v>
      </c>
      <c r="K17" s="1">
        <v>8</v>
      </c>
      <c r="L17" s="1">
        <v>7</v>
      </c>
      <c r="M17" s="48">
        <f t="shared" si="0"/>
        <v>7.625</v>
      </c>
      <c r="N17" s="6">
        <f t="shared" si="1"/>
        <v>8</v>
      </c>
    </row>
    <row r="18" spans="1:14" ht="12.75">
      <c r="A18" s="1" t="s">
        <v>104</v>
      </c>
      <c r="B18" s="1"/>
      <c r="C18" s="1"/>
      <c r="D18" s="1">
        <v>4</v>
      </c>
      <c r="E18" s="1">
        <v>8</v>
      </c>
      <c r="F18" s="1">
        <v>2</v>
      </c>
      <c r="G18" s="1">
        <v>10</v>
      </c>
      <c r="H18" s="1">
        <v>7</v>
      </c>
      <c r="I18" s="11" t="s">
        <v>237</v>
      </c>
      <c r="J18" s="1">
        <v>8</v>
      </c>
      <c r="K18" s="1">
        <v>4</v>
      </c>
      <c r="L18" s="1">
        <v>5</v>
      </c>
      <c r="M18" s="48">
        <f t="shared" si="0"/>
        <v>6</v>
      </c>
      <c r="N18" s="6">
        <f t="shared" si="1"/>
        <v>6</v>
      </c>
    </row>
    <row r="19" spans="1:14" ht="12.75">
      <c r="A19" s="1" t="s">
        <v>105</v>
      </c>
      <c r="B19" s="1">
        <v>6</v>
      </c>
      <c r="C19" s="1">
        <v>6</v>
      </c>
      <c r="D19" s="1">
        <v>6</v>
      </c>
      <c r="E19" s="1">
        <v>2</v>
      </c>
      <c r="F19" s="1">
        <v>2</v>
      </c>
      <c r="G19" s="1">
        <v>2</v>
      </c>
      <c r="H19" s="1">
        <v>2</v>
      </c>
      <c r="I19" s="11" t="s">
        <v>237</v>
      </c>
      <c r="J19" s="1">
        <v>8</v>
      </c>
      <c r="K19" s="1"/>
      <c r="L19" s="1">
        <v>4</v>
      </c>
      <c r="M19" s="48">
        <f t="shared" si="0"/>
        <v>4.222222222222222</v>
      </c>
      <c r="N19" s="6">
        <f t="shared" si="1"/>
        <v>4</v>
      </c>
    </row>
    <row r="20" spans="1:14" ht="12.75">
      <c r="A20" s="1" t="s">
        <v>106</v>
      </c>
      <c r="B20" s="1"/>
      <c r="C20" s="1"/>
      <c r="D20" s="1">
        <v>10</v>
      </c>
      <c r="E20" s="1">
        <v>8</v>
      </c>
      <c r="F20" s="1">
        <v>8</v>
      </c>
      <c r="G20" s="1">
        <v>10</v>
      </c>
      <c r="H20" s="1">
        <v>8</v>
      </c>
      <c r="I20" s="11" t="s">
        <v>237</v>
      </c>
      <c r="J20" s="1">
        <v>2</v>
      </c>
      <c r="K20" s="1"/>
      <c r="L20" s="1">
        <v>8</v>
      </c>
      <c r="M20" s="48">
        <f t="shared" si="0"/>
        <v>7.714285714285714</v>
      </c>
      <c r="N20" s="6">
        <f t="shared" si="1"/>
        <v>8</v>
      </c>
    </row>
    <row r="21" spans="1:14" ht="12.75">
      <c r="A21" s="1" t="s">
        <v>107</v>
      </c>
      <c r="B21" s="1"/>
      <c r="C21" s="1"/>
      <c r="D21" s="1">
        <v>5</v>
      </c>
      <c r="E21" s="1">
        <v>2</v>
      </c>
      <c r="F21" s="1">
        <v>2</v>
      </c>
      <c r="G21" s="1">
        <v>7</v>
      </c>
      <c r="H21" s="1">
        <v>5</v>
      </c>
      <c r="I21" s="11" t="s">
        <v>269</v>
      </c>
      <c r="J21" s="1">
        <v>6</v>
      </c>
      <c r="K21" s="1">
        <v>8</v>
      </c>
      <c r="L21" s="1">
        <v>5</v>
      </c>
      <c r="M21" s="48">
        <f t="shared" si="0"/>
        <v>5</v>
      </c>
      <c r="N21" s="6">
        <f t="shared" si="1"/>
        <v>5</v>
      </c>
    </row>
    <row r="22" spans="1:14" ht="12.75">
      <c r="A22" s="1" t="s">
        <v>108</v>
      </c>
      <c r="B22" s="1">
        <v>6</v>
      </c>
      <c r="C22" s="1">
        <v>6</v>
      </c>
      <c r="D22" s="1">
        <v>2</v>
      </c>
      <c r="E22" s="1">
        <v>2</v>
      </c>
      <c r="F22" s="1">
        <v>2</v>
      </c>
      <c r="G22" s="75">
        <v>2</v>
      </c>
      <c r="H22" s="75">
        <v>6</v>
      </c>
      <c r="I22" s="11" t="s">
        <v>269</v>
      </c>
      <c r="J22" s="75">
        <v>7</v>
      </c>
      <c r="K22" s="11"/>
      <c r="L22" s="75">
        <v>7</v>
      </c>
      <c r="M22" s="48">
        <f t="shared" si="0"/>
        <v>4.444444444444445</v>
      </c>
      <c r="N22" s="6">
        <v>5</v>
      </c>
    </row>
    <row r="23" spans="1:14" ht="12.75">
      <c r="A23" s="1" t="s">
        <v>109</v>
      </c>
      <c r="B23" s="1">
        <v>7</v>
      </c>
      <c r="C23" s="1">
        <v>10</v>
      </c>
      <c r="D23" s="1">
        <v>2</v>
      </c>
      <c r="E23" s="1">
        <v>2</v>
      </c>
      <c r="F23" s="1">
        <v>2</v>
      </c>
      <c r="G23" s="1">
        <v>9</v>
      </c>
      <c r="H23" s="1">
        <v>2</v>
      </c>
      <c r="I23" s="11" t="s">
        <v>269</v>
      </c>
      <c r="J23" s="1">
        <v>2</v>
      </c>
      <c r="K23" s="1"/>
      <c r="L23" s="1">
        <v>6</v>
      </c>
      <c r="M23" s="48">
        <f t="shared" si="0"/>
        <v>4.666666666666667</v>
      </c>
      <c r="N23" s="6">
        <f t="shared" si="1"/>
        <v>5</v>
      </c>
    </row>
    <row r="24" spans="1:14" ht="12.75">
      <c r="A24" s="1" t="s">
        <v>110</v>
      </c>
      <c r="B24" s="1"/>
      <c r="C24" s="1"/>
      <c r="D24" s="1">
        <v>2</v>
      </c>
      <c r="E24" s="1">
        <v>2</v>
      </c>
      <c r="F24" s="1">
        <v>4</v>
      </c>
      <c r="G24" s="1">
        <v>5</v>
      </c>
      <c r="H24" s="1">
        <v>2</v>
      </c>
      <c r="I24" s="11" t="s">
        <v>269</v>
      </c>
      <c r="J24" s="1">
        <v>4</v>
      </c>
      <c r="K24" s="1"/>
      <c r="L24" s="1">
        <v>6</v>
      </c>
      <c r="M24" s="48">
        <f t="shared" si="0"/>
        <v>3.5714285714285716</v>
      </c>
      <c r="N24" s="6">
        <f t="shared" si="1"/>
        <v>4</v>
      </c>
    </row>
    <row r="25" spans="1:14" ht="12.75">
      <c r="A25" s="1" t="s">
        <v>111</v>
      </c>
      <c r="B25" s="1"/>
      <c r="C25" s="1"/>
      <c r="D25" s="1">
        <v>4</v>
      </c>
      <c r="E25" s="1">
        <v>9</v>
      </c>
      <c r="F25" s="1">
        <v>2</v>
      </c>
      <c r="G25" s="1">
        <v>7</v>
      </c>
      <c r="H25" s="1">
        <v>9</v>
      </c>
      <c r="I25" s="11" t="s">
        <v>269</v>
      </c>
      <c r="J25" s="1">
        <v>5</v>
      </c>
      <c r="K25" s="1"/>
      <c r="L25" s="1">
        <v>6</v>
      </c>
      <c r="M25" s="48">
        <f t="shared" si="0"/>
        <v>6</v>
      </c>
      <c r="N25" s="6">
        <f t="shared" si="1"/>
        <v>6</v>
      </c>
    </row>
    <row r="26" spans="1:14" ht="12.75">
      <c r="A26" s="1" t="s">
        <v>112</v>
      </c>
      <c r="B26" s="1"/>
      <c r="C26" s="1"/>
      <c r="D26" s="1">
        <v>7</v>
      </c>
      <c r="E26" s="1">
        <v>10</v>
      </c>
      <c r="F26" s="1">
        <v>2</v>
      </c>
      <c r="G26" s="1">
        <v>9</v>
      </c>
      <c r="H26" s="1">
        <v>8</v>
      </c>
      <c r="I26" s="11" t="s">
        <v>269</v>
      </c>
      <c r="J26" s="1">
        <v>2</v>
      </c>
      <c r="K26" s="1">
        <v>8</v>
      </c>
      <c r="L26" s="1">
        <v>6</v>
      </c>
      <c r="M26" s="48">
        <f t="shared" si="0"/>
        <v>6.5</v>
      </c>
      <c r="N26" s="6">
        <f t="shared" si="1"/>
        <v>7</v>
      </c>
    </row>
    <row r="27" spans="1:15" ht="12.75">
      <c r="A27" s="1" t="s">
        <v>113</v>
      </c>
      <c r="B27" s="1"/>
      <c r="C27" s="1"/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1" t="s">
        <v>269</v>
      </c>
      <c r="J27" s="1">
        <v>4</v>
      </c>
      <c r="K27" s="1"/>
      <c r="L27" s="1">
        <v>6</v>
      </c>
      <c r="M27" s="48">
        <f t="shared" si="0"/>
        <v>2.857142857142857</v>
      </c>
      <c r="N27" s="6">
        <v>4</v>
      </c>
      <c r="O27" t="s">
        <v>300</v>
      </c>
    </row>
    <row r="28" spans="1:14" ht="12.75">
      <c r="A28" s="1" t="s">
        <v>114</v>
      </c>
      <c r="B28" s="1">
        <v>6</v>
      </c>
      <c r="C28" s="1">
        <v>5</v>
      </c>
      <c r="D28" s="1">
        <v>2</v>
      </c>
      <c r="E28" s="1">
        <v>7</v>
      </c>
      <c r="F28" s="1">
        <v>2</v>
      </c>
      <c r="G28" s="1">
        <v>5</v>
      </c>
      <c r="H28" s="1">
        <v>8</v>
      </c>
      <c r="I28" s="11" t="s">
        <v>269</v>
      </c>
      <c r="J28" s="1">
        <v>5</v>
      </c>
      <c r="K28" s="1"/>
      <c r="L28" s="1">
        <v>8</v>
      </c>
      <c r="M28" s="48">
        <f t="shared" si="0"/>
        <v>5.333333333333333</v>
      </c>
      <c r="N28" s="6">
        <f t="shared" si="1"/>
        <v>5</v>
      </c>
    </row>
    <row r="29" spans="1:14" ht="12.75">
      <c r="A29" s="1" t="s">
        <v>115</v>
      </c>
      <c r="B29" s="1"/>
      <c r="C29" s="1"/>
      <c r="D29" s="1">
        <v>4</v>
      </c>
      <c r="E29" s="1">
        <v>8</v>
      </c>
      <c r="F29" s="1">
        <v>4</v>
      </c>
      <c r="G29" s="1">
        <v>5</v>
      </c>
      <c r="H29" s="1">
        <v>7</v>
      </c>
      <c r="I29" s="11" t="s">
        <v>269</v>
      </c>
      <c r="J29" s="1">
        <v>8</v>
      </c>
      <c r="K29" s="1">
        <v>4</v>
      </c>
      <c r="L29" s="1">
        <v>5</v>
      </c>
      <c r="M29" s="48">
        <f t="shared" si="0"/>
        <v>5.625</v>
      </c>
      <c r="N29" s="6">
        <f t="shared" si="1"/>
        <v>6</v>
      </c>
    </row>
    <row r="30" spans="1:14" ht="12.75">
      <c r="A30" s="1" t="s">
        <v>116</v>
      </c>
      <c r="B30" s="1">
        <v>6</v>
      </c>
      <c r="C30" s="1"/>
      <c r="D30" s="1">
        <v>2</v>
      </c>
      <c r="E30" s="1">
        <v>2</v>
      </c>
      <c r="F30" s="1">
        <v>9</v>
      </c>
      <c r="G30" s="1">
        <v>9</v>
      </c>
      <c r="H30" s="1">
        <v>8</v>
      </c>
      <c r="I30" s="11" t="s">
        <v>299</v>
      </c>
      <c r="J30" s="1">
        <v>8</v>
      </c>
      <c r="K30" s="75" t="s">
        <v>237</v>
      </c>
      <c r="L30" s="1">
        <v>8</v>
      </c>
      <c r="M30" s="48">
        <f t="shared" si="0"/>
        <v>6.5</v>
      </c>
      <c r="N30" s="6">
        <f t="shared" si="1"/>
        <v>7</v>
      </c>
    </row>
    <row r="31" spans="1:14" s="3" customFormat="1" ht="12.75">
      <c r="A31" s="4" t="s">
        <v>0</v>
      </c>
      <c r="B31" s="48">
        <f aca="true" t="shared" si="2" ref="B31:H31">AVERAGE(B1:B30)</f>
        <v>6</v>
      </c>
      <c r="C31" s="48">
        <f t="shared" si="2"/>
        <v>6.75</v>
      </c>
      <c r="D31" s="48">
        <f t="shared" si="2"/>
        <v>5.233333333333333</v>
      </c>
      <c r="E31" s="48">
        <f t="shared" si="2"/>
        <v>5.833333333333333</v>
      </c>
      <c r="F31" s="48">
        <f t="shared" si="2"/>
        <v>4.266666666666667</v>
      </c>
      <c r="G31" s="48">
        <f t="shared" si="2"/>
        <v>5.896551724137931</v>
      </c>
      <c r="H31" s="48">
        <f t="shared" si="2"/>
        <v>5.724137931034483</v>
      </c>
      <c r="I31" s="4"/>
      <c r="J31" s="48">
        <f>AVERAGE(J1:J30)</f>
        <v>6</v>
      </c>
      <c r="K31" s="48">
        <f>AVERAGE(K1:K30)</f>
        <v>5.15</v>
      </c>
      <c r="L31" s="48">
        <f>AVERAGE(L1:L30)</f>
        <v>5.931034482758621</v>
      </c>
      <c r="M31" s="48">
        <f>AVERAGE(M1:M30)</f>
        <v>5.501521164021165</v>
      </c>
      <c r="N31" s="10">
        <f>AVERAGE(N1:N30)</f>
        <v>5.8</v>
      </c>
    </row>
    <row r="32" spans="1:14" s="3" customFormat="1" ht="12.75">
      <c r="A32" s="4"/>
      <c r="B32" s="5"/>
      <c r="C32" s="5"/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5" t="s">
        <v>21</v>
      </c>
      <c r="K32" s="5" t="s">
        <v>22</v>
      </c>
      <c r="L32" s="5" t="s">
        <v>24</v>
      </c>
      <c r="M32" s="5" t="s">
        <v>64</v>
      </c>
      <c r="N32" s="7" t="s">
        <v>61</v>
      </c>
    </row>
    <row r="33" spans="1:14" ht="12.75">
      <c r="A33" s="61" t="s">
        <v>2</v>
      </c>
      <c r="B33" s="62"/>
      <c r="C33" s="62"/>
      <c r="D33" s="62"/>
      <c r="E33" s="62"/>
      <c r="F33" s="62"/>
      <c r="G33" s="62"/>
      <c r="H33" s="62"/>
      <c r="I33" s="64"/>
      <c r="J33" s="65"/>
      <c r="K33" s="65"/>
      <c r="L33" s="66"/>
      <c r="M33" s="50">
        <f>N33/30</f>
        <v>1</v>
      </c>
      <c r="N33" s="6">
        <f>COUNTIF(N1:N30,"&gt;3")</f>
        <v>30</v>
      </c>
    </row>
    <row r="34" spans="1:14" ht="12.75">
      <c r="A34" s="51" t="s">
        <v>1</v>
      </c>
      <c r="B34" s="52"/>
      <c r="C34" s="52"/>
      <c r="D34" s="52"/>
      <c r="E34" s="52"/>
      <c r="F34" s="52"/>
      <c r="G34" s="52"/>
      <c r="H34" s="52"/>
      <c r="I34" s="55"/>
      <c r="J34" s="53"/>
      <c r="K34" s="53"/>
      <c r="L34" s="54"/>
      <c r="M34" s="50">
        <f>N34/30</f>
        <v>0.3</v>
      </c>
      <c r="N34" s="6">
        <f>COUNTIF(N1:N30,"&gt;6")</f>
        <v>9</v>
      </c>
    </row>
  </sheetData>
  <sheetProtection/>
  <conditionalFormatting sqref="N1:N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30 J31:N31 B31:H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1.75390625" style="0" customWidth="1"/>
    <col min="2" max="2" width="4.625" style="0" bestFit="1" customWidth="1"/>
    <col min="7" max="7" width="9.125" style="2" customWidth="1"/>
    <col min="8" max="8" width="9.125" style="9" customWidth="1"/>
  </cols>
  <sheetData>
    <row r="1" spans="1:8" ht="12.75">
      <c r="A1" s="1" t="str">
        <f>'[1]37ппа_Прогр'!A1</f>
        <v>Борко Олег</v>
      </c>
      <c r="B1" s="1"/>
      <c r="C1" s="1">
        <v>7</v>
      </c>
      <c r="D1" s="1">
        <v>10</v>
      </c>
      <c r="E1" s="1">
        <v>10</v>
      </c>
      <c r="F1" s="1">
        <v>9</v>
      </c>
      <c r="G1" s="48">
        <f aca="true" t="shared" si="0" ref="G1:G27">AVERAGE(B1:F1)</f>
        <v>9</v>
      </c>
      <c r="H1" s="6">
        <f aca="true" t="shared" si="1" ref="H1:H25">ROUND(G1,0)</f>
        <v>9</v>
      </c>
    </row>
    <row r="2" spans="1:8" ht="12.75">
      <c r="A2" s="1" t="str">
        <f>'[1]37ппа_Прогр'!A2</f>
        <v>Бубен Дмитрий</v>
      </c>
      <c r="B2" s="1"/>
      <c r="C2" s="1">
        <v>7</v>
      </c>
      <c r="D2" s="1">
        <v>8</v>
      </c>
      <c r="E2" s="1">
        <v>10</v>
      </c>
      <c r="F2" s="1">
        <v>10</v>
      </c>
      <c r="G2" s="48">
        <f t="shared" si="0"/>
        <v>8.75</v>
      </c>
      <c r="H2" s="6">
        <f t="shared" si="1"/>
        <v>9</v>
      </c>
    </row>
    <row r="3" spans="1:8" ht="12.75">
      <c r="A3" s="1" t="str">
        <f>'[1]37ппа_Прогр'!A3</f>
        <v>Валюкевич Олег</v>
      </c>
      <c r="B3" s="1"/>
      <c r="C3" s="1">
        <v>8</v>
      </c>
      <c r="D3" s="1">
        <v>7</v>
      </c>
      <c r="E3" s="1">
        <v>10</v>
      </c>
      <c r="F3" s="1">
        <v>6</v>
      </c>
      <c r="G3" s="48">
        <f t="shared" si="0"/>
        <v>7.75</v>
      </c>
      <c r="H3" s="6">
        <f t="shared" si="1"/>
        <v>8</v>
      </c>
    </row>
    <row r="4" spans="1:8" ht="12.75">
      <c r="A4" s="1" t="str">
        <f>'[1]37ппа_Прогр'!A4</f>
        <v>Володкевич Евгений</v>
      </c>
      <c r="B4" s="1"/>
      <c r="C4" s="1">
        <v>9</v>
      </c>
      <c r="D4" s="1">
        <v>9</v>
      </c>
      <c r="E4" s="1">
        <v>9</v>
      </c>
      <c r="F4" s="1">
        <v>7</v>
      </c>
      <c r="G4" s="48">
        <f t="shared" si="0"/>
        <v>8.5</v>
      </c>
      <c r="H4" s="6">
        <f t="shared" si="1"/>
        <v>9</v>
      </c>
    </row>
    <row r="5" spans="1:8" ht="12.75">
      <c r="A5" s="1" t="str">
        <f>'[1]37ппа_Прогр'!A5</f>
        <v>Гельвей Виталий</v>
      </c>
      <c r="B5" s="1">
        <v>9</v>
      </c>
      <c r="C5" s="1">
        <v>4</v>
      </c>
      <c r="D5" s="1">
        <v>9</v>
      </c>
      <c r="E5" s="1">
        <v>10</v>
      </c>
      <c r="F5" s="1">
        <v>6</v>
      </c>
      <c r="G5" s="48">
        <f t="shared" si="0"/>
        <v>7.6</v>
      </c>
      <c r="H5" s="6">
        <f t="shared" si="1"/>
        <v>8</v>
      </c>
    </row>
    <row r="6" spans="1:8" ht="12.75">
      <c r="A6" s="1" t="str">
        <f>'[1]37ппа_Прогр'!A6</f>
        <v>Горбачев Леонид</v>
      </c>
      <c r="B6" s="1"/>
      <c r="C6" s="1">
        <v>9</v>
      </c>
      <c r="D6" s="1">
        <v>10</v>
      </c>
      <c r="E6" s="1">
        <v>10</v>
      </c>
      <c r="F6" s="1">
        <v>9</v>
      </c>
      <c r="G6" s="48">
        <f t="shared" si="0"/>
        <v>9.5</v>
      </c>
      <c r="H6" s="6">
        <f t="shared" si="1"/>
        <v>10</v>
      </c>
    </row>
    <row r="7" spans="1:8" ht="12.75">
      <c r="A7" s="1" t="str">
        <f>'[1]37ппа_Прогр'!A7</f>
        <v>Ивановский Сергей</v>
      </c>
      <c r="B7" s="1"/>
      <c r="C7" s="1">
        <v>3</v>
      </c>
      <c r="D7" s="1">
        <v>5</v>
      </c>
      <c r="E7" s="1">
        <v>9</v>
      </c>
      <c r="F7" s="1">
        <v>9</v>
      </c>
      <c r="G7" s="48">
        <f t="shared" si="0"/>
        <v>6.5</v>
      </c>
      <c r="H7" s="6">
        <f t="shared" si="1"/>
        <v>7</v>
      </c>
    </row>
    <row r="8" spans="1:8" ht="12.75">
      <c r="A8" s="1" t="str">
        <f>'[1]37ппа_Прогр'!A8</f>
        <v>Кирцун Вадим</v>
      </c>
      <c r="B8" s="1"/>
      <c r="C8" s="1">
        <v>7</v>
      </c>
      <c r="D8" s="1">
        <v>7</v>
      </c>
      <c r="E8" s="1">
        <v>10</v>
      </c>
      <c r="F8" s="1">
        <v>7</v>
      </c>
      <c r="G8" s="48">
        <f t="shared" si="0"/>
        <v>7.75</v>
      </c>
      <c r="H8" s="6">
        <f t="shared" si="1"/>
        <v>8</v>
      </c>
    </row>
    <row r="9" spans="1:8" ht="12.75">
      <c r="A9" s="1" t="str">
        <f>'[1]37ппа_Прогр'!A9</f>
        <v>Клышевич Дмитрий</v>
      </c>
      <c r="B9" s="1"/>
      <c r="C9" s="1">
        <v>10</v>
      </c>
      <c r="D9" s="1">
        <v>9</v>
      </c>
      <c r="E9" s="1">
        <v>9</v>
      </c>
      <c r="F9" s="1">
        <v>9</v>
      </c>
      <c r="G9" s="48">
        <f t="shared" si="0"/>
        <v>9.25</v>
      </c>
      <c r="H9" s="6">
        <f t="shared" si="1"/>
        <v>9</v>
      </c>
    </row>
    <row r="10" spans="1:8" ht="12.75">
      <c r="A10" s="1" t="str">
        <f>'[1]37ппа_Прогр'!A10</f>
        <v>Ковшар Андрей</v>
      </c>
      <c r="B10" s="1">
        <v>9</v>
      </c>
      <c r="C10" s="1">
        <v>4</v>
      </c>
      <c r="D10" s="1">
        <v>9</v>
      </c>
      <c r="E10" s="1">
        <v>10</v>
      </c>
      <c r="F10" s="1">
        <v>6</v>
      </c>
      <c r="G10" s="48">
        <f t="shared" si="0"/>
        <v>7.6</v>
      </c>
      <c r="H10" s="6">
        <f t="shared" si="1"/>
        <v>8</v>
      </c>
    </row>
    <row r="11" spans="1:8" ht="12.75">
      <c r="A11" s="1" t="str">
        <f>'[1]37ппа_Прогр'!A11</f>
        <v>Король Евгений</v>
      </c>
      <c r="B11" s="1"/>
      <c r="C11" s="1">
        <v>7</v>
      </c>
      <c r="D11" s="1">
        <v>7</v>
      </c>
      <c r="E11" s="1">
        <v>7</v>
      </c>
      <c r="F11" s="1">
        <v>6</v>
      </c>
      <c r="G11" s="48">
        <f t="shared" si="0"/>
        <v>6.75</v>
      </c>
      <c r="H11" s="6">
        <f t="shared" si="1"/>
        <v>7</v>
      </c>
    </row>
    <row r="12" spans="1:8" ht="12.75">
      <c r="A12" s="1" t="str">
        <f>'[1]37ппа_Прогр'!A12</f>
        <v>Михайлов Илья</v>
      </c>
      <c r="B12" s="1"/>
      <c r="C12" s="1">
        <v>8</v>
      </c>
      <c r="D12" s="1">
        <v>8</v>
      </c>
      <c r="E12" s="1">
        <v>10</v>
      </c>
      <c r="F12" s="1">
        <v>6</v>
      </c>
      <c r="G12" s="48">
        <f t="shared" si="0"/>
        <v>8</v>
      </c>
      <c r="H12" s="6">
        <f t="shared" si="1"/>
        <v>8</v>
      </c>
    </row>
    <row r="13" spans="1:8" ht="12.75">
      <c r="A13" s="1" t="str">
        <f>'[1]37ппа_Прогр'!A13</f>
        <v>Нагула Михаил</v>
      </c>
      <c r="B13" s="1"/>
      <c r="C13" s="1">
        <v>9</v>
      </c>
      <c r="D13" s="1">
        <v>10</v>
      </c>
      <c r="E13" s="1">
        <v>10</v>
      </c>
      <c r="F13" s="1">
        <v>9</v>
      </c>
      <c r="G13" s="48">
        <f t="shared" si="0"/>
        <v>9.5</v>
      </c>
      <c r="H13" s="6">
        <f t="shared" si="1"/>
        <v>10</v>
      </c>
    </row>
    <row r="14" spans="1:8" ht="12.75">
      <c r="A14" s="1" t="str">
        <f>'[1]37ппа_Прогр'!A14</f>
        <v>Никулин Владимир</v>
      </c>
      <c r="B14" s="1"/>
      <c r="C14" s="1">
        <v>7</v>
      </c>
      <c r="D14" s="1">
        <v>10</v>
      </c>
      <c r="E14" s="1">
        <v>9</v>
      </c>
      <c r="F14" s="1">
        <v>10</v>
      </c>
      <c r="G14" s="48">
        <f t="shared" si="0"/>
        <v>9</v>
      </c>
      <c r="H14" s="6">
        <f t="shared" si="1"/>
        <v>9</v>
      </c>
    </row>
    <row r="15" spans="1:8" ht="12.75">
      <c r="A15" s="1" t="str">
        <f>'[1]37ппа_Прогр'!A15</f>
        <v>Ошмяна Марат</v>
      </c>
      <c r="B15" s="1"/>
      <c r="C15" s="1">
        <v>7</v>
      </c>
      <c r="D15" s="1">
        <v>8</v>
      </c>
      <c r="E15" s="1">
        <v>8</v>
      </c>
      <c r="F15" s="1">
        <v>5</v>
      </c>
      <c r="G15" s="48">
        <f t="shared" si="0"/>
        <v>7</v>
      </c>
      <c r="H15" s="6">
        <f t="shared" si="1"/>
        <v>7</v>
      </c>
    </row>
    <row r="16" spans="1:8" ht="12.75">
      <c r="A16" s="1" t="str">
        <f>'[1]37ппа_Прогр'!A16</f>
        <v>Платошкин Александр</v>
      </c>
      <c r="B16" s="1">
        <v>8</v>
      </c>
      <c r="C16" s="1">
        <v>9</v>
      </c>
      <c r="D16" s="1">
        <v>9</v>
      </c>
      <c r="E16" s="1">
        <v>4</v>
      </c>
      <c r="F16" s="1">
        <v>8</v>
      </c>
      <c r="G16" s="48">
        <f t="shared" si="0"/>
        <v>7.6</v>
      </c>
      <c r="H16" s="6">
        <f t="shared" si="1"/>
        <v>8</v>
      </c>
    </row>
    <row r="17" spans="1:8" ht="12.75">
      <c r="A17" s="1" t="str">
        <f>'[1]37ппа_Прогр'!A17</f>
        <v>Позняк Евгений</v>
      </c>
      <c r="B17" s="1"/>
      <c r="C17" s="1">
        <v>8</v>
      </c>
      <c r="D17" s="1">
        <v>9</v>
      </c>
      <c r="E17" s="1">
        <v>5</v>
      </c>
      <c r="F17" s="1">
        <v>5</v>
      </c>
      <c r="G17" s="48">
        <f t="shared" si="0"/>
        <v>6.75</v>
      </c>
      <c r="H17" s="6">
        <f t="shared" si="1"/>
        <v>7</v>
      </c>
    </row>
    <row r="18" spans="1:8" ht="12.75">
      <c r="A18" s="1" t="str">
        <f>'[1]37ппа_Прогр'!A18</f>
        <v>Рак Анатолий</v>
      </c>
      <c r="B18" s="1"/>
      <c r="C18" s="1">
        <v>7</v>
      </c>
      <c r="D18" s="1">
        <v>7</v>
      </c>
      <c r="E18" s="1">
        <v>8</v>
      </c>
      <c r="F18" s="1">
        <v>9</v>
      </c>
      <c r="G18" s="48">
        <f t="shared" si="0"/>
        <v>7.75</v>
      </c>
      <c r="H18" s="6">
        <f t="shared" si="1"/>
        <v>8</v>
      </c>
    </row>
    <row r="19" spans="1:8" ht="12.75">
      <c r="A19" s="1" t="str">
        <f>'[1]37ппа_Прогр'!A19</f>
        <v>Самохвалов Дмитрий</v>
      </c>
      <c r="B19" s="1"/>
      <c r="C19" s="1">
        <v>7</v>
      </c>
      <c r="D19" s="1">
        <v>7</v>
      </c>
      <c r="E19" s="1">
        <v>9</v>
      </c>
      <c r="F19" s="1">
        <v>10</v>
      </c>
      <c r="G19" s="48">
        <f t="shared" si="0"/>
        <v>8.25</v>
      </c>
      <c r="H19" s="6">
        <v>9</v>
      </c>
    </row>
    <row r="20" spans="1:8" ht="12.75">
      <c r="A20" s="1" t="str">
        <f>'[1]37ппа_Прогр'!A20</f>
        <v>Санцевич Михаил</v>
      </c>
      <c r="B20" s="1"/>
      <c r="C20" s="1">
        <v>8</v>
      </c>
      <c r="D20" s="1">
        <v>7</v>
      </c>
      <c r="E20" s="1">
        <v>10</v>
      </c>
      <c r="F20" s="1">
        <v>9</v>
      </c>
      <c r="G20" s="48">
        <f t="shared" si="0"/>
        <v>8.5</v>
      </c>
      <c r="H20" s="6">
        <f t="shared" si="1"/>
        <v>9</v>
      </c>
    </row>
    <row r="21" spans="1:8" ht="12.75">
      <c r="A21" s="1" t="str">
        <f>'[1]37ппа_Прогр'!A21</f>
        <v>Суворкин Артем</v>
      </c>
      <c r="B21" s="1"/>
      <c r="C21" s="1">
        <v>6</v>
      </c>
      <c r="D21" s="1">
        <v>2</v>
      </c>
      <c r="E21" s="1">
        <v>8</v>
      </c>
      <c r="F21" s="1">
        <v>4</v>
      </c>
      <c r="G21" s="48">
        <f t="shared" si="0"/>
        <v>5</v>
      </c>
      <c r="H21" s="6">
        <f t="shared" si="1"/>
        <v>5</v>
      </c>
    </row>
    <row r="22" spans="1:8" ht="12.75">
      <c r="A22" s="1" t="str">
        <f>'[1]37ппа_Прогр'!A22</f>
        <v>Сухолет Сергей</v>
      </c>
      <c r="B22" s="1"/>
      <c r="C22" s="1">
        <v>7</v>
      </c>
      <c r="D22" s="1">
        <v>7</v>
      </c>
      <c r="E22" s="1">
        <v>10</v>
      </c>
      <c r="F22" s="1">
        <v>9</v>
      </c>
      <c r="G22" s="48">
        <f t="shared" si="0"/>
        <v>8.25</v>
      </c>
      <c r="H22" s="6">
        <v>9</v>
      </c>
    </row>
    <row r="23" spans="1:8" ht="12.75">
      <c r="A23" s="1" t="str">
        <f>'[1]37ппа_Прогр'!A23</f>
        <v>Тереш Дмитрий</v>
      </c>
      <c r="B23" s="1"/>
      <c r="C23" s="1">
        <v>7</v>
      </c>
      <c r="D23" s="1">
        <v>10</v>
      </c>
      <c r="E23" s="1">
        <v>9</v>
      </c>
      <c r="F23" s="1">
        <v>8</v>
      </c>
      <c r="G23" s="48">
        <f t="shared" si="0"/>
        <v>8.5</v>
      </c>
      <c r="H23" s="6">
        <f t="shared" si="1"/>
        <v>9</v>
      </c>
    </row>
    <row r="24" spans="1:8" ht="12.75">
      <c r="A24" s="1" t="str">
        <f>'[1]37ппа_Прогр'!A24</f>
        <v>Тумилевич Дмитрий</v>
      </c>
      <c r="B24" s="1"/>
      <c r="C24" s="1">
        <v>8</v>
      </c>
      <c r="D24" s="1">
        <v>9</v>
      </c>
      <c r="E24" s="1">
        <v>9</v>
      </c>
      <c r="F24" s="1">
        <v>4</v>
      </c>
      <c r="G24" s="48">
        <f t="shared" si="0"/>
        <v>7.5</v>
      </c>
      <c r="H24" s="6">
        <f t="shared" si="1"/>
        <v>8</v>
      </c>
    </row>
    <row r="25" spans="1:8" ht="12.75">
      <c r="A25" s="1" t="str">
        <f>'[1]37ппа_Прогр'!A25</f>
        <v>Шилько Евгений</v>
      </c>
      <c r="B25" s="1"/>
      <c r="C25" s="1">
        <v>7</v>
      </c>
      <c r="D25" s="1">
        <v>7</v>
      </c>
      <c r="E25" s="1">
        <v>8</v>
      </c>
      <c r="F25" s="1">
        <v>9</v>
      </c>
      <c r="G25" s="48">
        <f t="shared" si="0"/>
        <v>7.75</v>
      </c>
      <c r="H25" s="6">
        <f t="shared" si="1"/>
        <v>8</v>
      </c>
    </row>
    <row r="26" spans="1:8" ht="12.75">
      <c r="A26" s="1" t="str">
        <f>'[1]37ппа_Прогр'!A26</f>
        <v>Янцевич Александр</v>
      </c>
      <c r="B26" s="1"/>
      <c r="C26" s="1">
        <v>8</v>
      </c>
      <c r="D26" s="1">
        <v>8</v>
      </c>
      <c r="E26" s="1">
        <v>8</v>
      </c>
      <c r="F26" s="1">
        <v>9</v>
      </c>
      <c r="G26" s="48">
        <f t="shared" si="0"/>
        <v>8.25</v>
      </c>
      <c r="H26" s="6">
        <v>9</v>
      </c>
    </row>
    <row r="27" spans="1:8" ht="12.75">
      <c r="A27" s="1" t="str">
        <f>'[1]37ппа_Прогр'!A27</f>
        <v>Ярош Сергей</v>
      </c>
      <c r="B27" s="1"/>
      <c r="C27" s="1">
        <v>7</v>
      </c>
      <c r="D27" s="1">
        <v>8</v>
      </c>
      <c r="E27" s="1">
        <v>9</v>
      </c>
      <c r="F27" s="1">
        <v>9</v>
      </c>
      <c r="G27" s="48">
        <f t="shared" si="0"/>
        <v>8.25</v>
      </c>
      <c r="H27" s="6">
        <v>9</v>
      </c>
    </row>
    <row r="28" spans="1:8" s="3" customFormat="1" ht="12.75">
      <c r="A28" s="4" t="s">
        <v>0</v>
      </c>
      <c r="B28" s="48">
        <f aca="true" t="shared" si="2" ref="B28:H28">AVERAGE(B1:B27)</f>
        <v>8.666666666666666</v>
      </c>
      <c r="C28" s="48">
        <f t="shared" si="2"/>
        <v>7.222222222222222</v>
      </c>
      <c r="D28" s="48">
        <f t="shared" si="2"/>
        <v>8</v>
      </c>
      <c r="E28" s="48">
        <f t="shared" si="2"/>
        <v>8.814814814814815</v>
      </c>
      <c r="F28" s="48">
        <f t="shared" si="2"/>
        <v>7.666666666666667</v>
      </c>
      <c r="G28" s="48">
        <f t="shared" si="2"/>
        <v>7.955555555555555</v>
      </c>
      <c r="H28" s="10">
        <f t="shared" si="2"/>
        <v>8.296296296296296</v>
      </c>
    </row>
    <row r="29" spans="1:8" s="3" customFormat="1" ht="12.75">
      <c r="A29" s="4"/>
      <c r="B29" s="5"/>
      <c r="C29" s="5" t="s">
        <v>15</v>
      </c>
      <c r="D29" s="5" t="s">
        <v>16</v>
      </c>
      <c r="E29" s="5" t="s">
        <v>17</v>
      </c>
      <c r="F29" s="5" t="s">
        <v>18</v>
      </c>
      <c r="G29" s="5" t="s">
        <v>64</v>
      </c>
      <c r="H29" s="7" t="s">
        <v>63</v>
      </c>
    </row>
    <row r="30" spans="1:8" ht="12.75">
      <c r="A30" s="61" t="s">
        <v>2</v>
      </c>
      <c r="B30" s="62"/>
      <c r="C30" s="62"/>
      <c r="D30" s="62"/>
      <c r="E30" s="62"/>
      <c r="F30" s="62"/>
      <c r="G30" s="50">
        <f>H30/27</f>
        <v>1</v>
      </c>
      <c r="H30" s="6">
        <f>COUNTIF(H1:H27,"&gt;3")</f>
        <v>27</v>
      </c>
    </row>
    <row r="31" spans="1:8" ht="12.75">
      <c r="A31" s="51" t="s">
        <v>1</v>
      </c>
      <c r="B31" s="52"/>
      <c r="C31" s="52"/>
      <c r="D31" s="52"/>
      <c r="E31" s="52"/>
      <c r="F31" s="52"/>
      <c r="G31" s="50">
        <f>H31/27</f>
        <v>0.9629629629629629</v>
      </c>
      <c r="H31" s="6">
        <f>COUNTIF(H1:H27,"&gt;6")</f>
        <v>26</v>
      </c>
    </row>
  </sheetData>
  <sheetProtection/>
  <conditionalFormatting sqref="H1:H2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G1:G27 B28:H28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" sqref="I1:I30"/>
    </sheetView>
  </sheetViews>
  <sheetFormatPr defaultColWidth="9.00390625" defaultRowHeight="12.75"/>
  <cols>
    <col min="1" max="1" width="21.00390625" style="0" customWidth="1"/>
    <col min="2" max="3" width="4.625" style="0" bestFit="1" customWidth="1"/>
    <col min="4" max="4" width="10.75390625" style="0" customWidth="1"/>
    <col min="5" max="6" width="10.75390625" style="0" bestFit="1" customWidth="1"/>
    <col min="7" max="7" width="10.75390625" style="0" customWidth="1"/>
    <col min="8" max="8" width="9.125" style="2" customWidth="1"/>
    <col min="9" max="9" width="9.125" style="9" customWidth="1"/>
  </cols>
  <sheetData>
    <row r="1" spans="1:10" ht="12.75">
      <c r="A1" s="1" t="s">
        <v>204</v>
      </c>
      <c r="B1" s="1"/>
      <c r="C1" s="1"/>
      <c r="D1" s="1">
        <v>6</v>
      </c>
      <c r="E1" s="1">
        <v>8</v>
      </c>
      <c r="F1" s="1">
        <v>2</v>
      </c>
      <c r="G1" s="1">
        <v>9</v>
      </c>
      <c r="H1" s="48">
        <f aca="true" t="shared" si="0" ref="H1:H30">AVERAGE(B1:G1)</f>
        <v>6.25</v>
      </c>
      <c r="I1" s="6">
        <f aca="true" t="shared" si="1" ref="I1:I30">ROUND(H1,0)</f>
        <v>6</v>
      </c>
      <c r="J1" s="80"/>
    </row>
    <row r="2" spans="1:9" ht="12.75">
      <c r="A2" s="1" t="s">
        <v>205</v>
      </c>
      <c r="B2" s="1"/>
      <c r="C2" s="1"/>
      <c r="D2" s="1">
        <v>9</v>
      </c>
      <c r="E2" s="1">
        <v>9</v>
      </c>
      <c r="F2" s="1">
        <v>8</v>
      </c>
      <c r="G2" s="1">
        <v>8</v>
      </c>
      <c r="H2" s="48">
        <f t="shared" si="0"/>
        <v>8.5</v>
      </c>
      <c r="I2" s="6">
        <f t="shared" si="1"/>
        <v>9</v>
      </c>
    </row>
    <row r="3" spans="1:9" ht="12.75">
      <c r="A3" s="1" t="s">
        <v>206</v>
      </c>
      <c r="B3" s="1"/>
      <c r="C3" s="1"/>
      <c r="D3" s="1">
        <v>9</v>
      </c>
      <c r="E3" s="1">
        <v>9</v>
      </c>
      <c r="F3" s="1">
        <v>8</v>
      </c>
      <c r="G3" s="1">
        <v>8</v>
      </c>
      <c r="H3" s="48">
        <f t="shared" si="0"/>
        <v>8.5</v>
      </c>
      <c r="I3" s="6">
        <f t="shared" si="1"/>
        <v>9</v>
      </c>
    </row>
    <row r="4" spans="1:9" ht="12.75">
      <c r="A4" s="1" t="s">
        <v>207</v>
      </c>
      <c r="B4" s="1"/>
      <c r="C4" s="1"/>
      <c r="D4" s="1">
        <v>8</v>
      </c>
      <c r="E4" s="1">
        <v>9</v>
      </c>
      <c r="F4" s="1">
        <v>9</v>
      </c>
      <c r="G4" s="1">
        <v>2</v>
      </c>
      <c r="H4" s="48">
        <f t="shared" si="0"/>
        <v>7</v>
      </c>
      <c r="I4" s="6">
        <f t="shared" si="1"/>
        <v>7</v>
      </c>
    </row>
    <row r="5" spans="1:9" ht="12.75">
      <c r="A5" s="1" t="s">
        <v>208</v>
      </c>
      <c r="B5" s="1"/>
      <c r="C5" s="1"/>
      <c r="D5" s="1">
        <v>9</v>
      </c>
      <c r="E5" s="1">
        <v>4</v>
      </c>
      <c r="F5" s="1">
        <v>9</v>
      </c>
      <c r="G5" s="1">
        <v>7</v>
      </c>
      <c r="H5" s="48">
        <f t="shared" si="0"/>
        <v>7.25</v>
      </c>
      <c r="I5" s="6">
        <f t="shared" si="1"/>
        <v>7</v>
      </c>
    </row>
    <row r="6" spans="1:9" ht="12.75">
      <c r="A6" s="1" t="s">
        <v>232</v>
      </c>
      <c r="B6" s="1">
        <v>6</v>
      </c>
      <c r="C6" s="1">
        <v>6</v>
      </c>
      <c r="D6" s="1">
        <v>3</v>
      </c>
      <c r="E6" s="1">
        <v>2</v>
      </c>
      <c r="F6" s="1">
        <v>2</v>
      </c>
      <c r="G6" s="1">
        <v>8</v>
      </c>
      <c r="H6" s="48">
        <f t="shared" si="0"/>
        <v>4.5</v>
      </c>
      <c r="I6" s="6">
        <f t="shared" si="1"/>
        <v>5</v>
      </c>
    </row>
    <row r="7" spans="1:9" ht="12.75">
      <c r="A7" s="1" t="s">
        <v>209</v>
      </c>
      <c r="B7" s="1">
        <v>6</v>
      </c>
      <c r="C7" s="1">
        <v>6</v>
      </c>
      <c r="D7" s="1">
        <v>2</v>
      </c>
      <c r="E7" s="1">
        <v>2</v>
      </c>
      <c r="F7" s="1">
        <v>8</v>
      </c>
      <c r="G7" s="1">
        <v>10</v>
      </c>
      <c r="H7" s="48">
        <f t="shared" si="0"/>
        <v>5.666666666666667</v>
      </c>
      <c r="I7" s="6">
        <f t="shared" si="1"/>
        <v>6</v>
      </c>
    </row>
    <row r="8" spans="1:9" ht="12.75">
      <c r="A8" s="1" t="s">
        <v>210</v>
      </c>
      <c r="B8" s="1"/>
      <c r="C8" s="1"/>
      <c r="D8" s="1">
        <v>9</v>
      </c>
      <c r="E8" s="1">
        <v>4</v>
      </c>
      <c r="F8" s="1">
        <v>9</v>
      </c>
      <c r="G8" s="1">
        <v>7</v>
      </c>
      <c r="H8" s="48">
        <f t="shared" si="0"/>
        <v>7.25</v>
      </c>
      <c r="I8" s="6">
        <f t="shared" si="1"/>
        <v>7</v>
      </c>
    </row>
    <row r="9" spans="1:9" ht="12.75">
      <c r="A9" s="1" t="s">
        <v>211</v>
      </c>
      <c r="B9" s="1">
        <v>10</v>
      </c>
      <c r="C9" s="1">
        <v>10</v>
      </c>
      <c r="D9" s="1">
        <v>8</v>
      </c>
      <c r="E9" s="1">
        <v>5</v>
      </c>
      <c r="F9" s="1">
        <v>9</v>
      </c>
      <c r="G9" s="1">
        <v>2</v>
      </c>
      <c r="H9" s="48">
        <f t="shared" si="0"/>
        <v>7.333333333333333</v>
      </c>
      <c r="I9" s="6">
        <v>8</v>
      </c>
    </row>
    <row r="10" spans="1:9" ht="12.75">
      <c r="A10" s="1" t="s">
        <v>212</v>
      </c>
      <c r="B10" s="1"/>
      <c r="C10" s="1"/>
      <c r="D10" s="1">
        <v>7</v>
      </c>
      <c r="E10" s="1">
        <v>6</v>
      </c>
      <c r="F10" s="1">
        <v>7</v>
      </c>
      <c r="G10" s="1">
        <v>10</v>
      </c>
      <c r="H10" s="48">
        <f t="shared" si="0"/>
        <v>7.5</v>
      </c>
      <c r="I10" s="6">
        <f t="shared" si="1"/>
        <v>8</v>
      </c>
    </row>
    <row r="11" spans="1:9" ht="12.75">
      <c r="A11" s="1" t="s">
        <v>213</v>
      </c>
      <c r="B11" s="1">
        <v>6</v>
      </c>
      <c r="C11" s="1">
        <v>6</v>
      </c>
      <c r="D11" s="1">
        <v>2</v>
      </c>
      <c r="E11" s="1">
        <v>2</v>
      </c>
      <c r="F11" s="1">
        <v>6</v>
      </c>
      <c r="G11" s="1">
        <v>9</v>
      </c>
      <c r="H11" s="48">
        <f t="shared" si="0"/>
        <v>5.166666666666667</v>
      </c>
      <c r="I11" s="6">
        <f t="shared" si="1"/>
        <v>5</v>
      </c>
    </row>
    <row r="12" spans="1:9" ht="12.75">
      <c r="A12" s="1" t="s">
        <v>214</v>
      </c>
      <c r="B12" s="1"/>
      <c r="C12" s="1"/>
      <c r="D12" s="1">
        <v>6</v>
      </c>
      <c r="E12" s="1">
        <v>8</v>
      </c>
      <c r="F12" s="1">
        <v>2</v>
      </c>
      <c r="G12" s="1">
        <v>9</v>
      </c>
      <c r="H12" s="48">
        <f t="shared" si="0"/>
        <v>6.25</v>
      </c>
      <c r="I12" s="6">
        <f t="shared" si="1"/>
        <v>6</v>
      </c>
    </row>
    <row r="13" spans="1:9" ht="12.75">
      <c r="A13" s="1" t="s">
        <v>215</v>
      </c>
      <c r="B13" s="1"/>
      <c r="C13" s="1"/>
      <c r="D13" s="1">
        <v>9</v>
      </c>
      <c r="E13" s="1">
        <v>2</v>
      </c>
      <c r="F13" s="1">
        <v>6</v>
      </c>
      <c r="G13" s="1">
        <v>7</v>
      </c>
      <c r="H13" s="48">
        <f t="shared" si="0"/>
        <v>6</v>
      </c>
      <c r="I13" s="6">
        <f t="shared" si="1"/>
        <v>6</v>
      </c>
    </row>
    <row r="14" spans="1:9" ht="12.75">
      <c r="A14" s="1" t="s">
        <v>216</v>
      </c>
      <c r="B14" s="1"/>
      <c r="C14" s="1"/>
      <c r="D14" s="1">
        <v>8</v>
      </c>
      <c r="E14" s="1">
        <v>9</v>
      </c>
      <c r="F14" s="1">
        <v>10</v>
      </c>
      <c r="G14" s="1">
        <v>2</v>
      </c>
      <c r="H14" s="48">
        <f t="shared" si="0"/>
        <v>7.25</v>
      </c>
      <c r="I14" s="6">
        <f t="shared" si="1"/>
        <v>7</v>
      </c>
    </row>
    <row r="15" spans="1:9" ht="12.75">
      <c r="A15" s="1" t="s">
        <v>217</v>
      </c>
      <c r="B15" s="1"/>
      <c r="C15" s="1"/>
      <c r="D15" s="1">
        <v>5</v>
      </c>
      <c r="E15" s="1">
        <v>4</v>
      </c>
      <c r="F15" s="1">
        <v>5</v>
      </c>
      <c r="G15" s="1">
        <v>6</v>
      </c>
      <c r="H15" s="48">
        <f t="shared" si="0"/>
        <v>5</v>
      </c>
      <c r="I15" s="6">
        <f t="shared" si="1"/>
        <v>5</v>
      </c>
    </row>
    <row r="16" spans="1:9" ht="12.75">
      <c r="A16" s="1" t="s">
        <v>218</v>
      </c>
      <c r="B16" s="1">
        <v>6</v>
      </c>
      <c r="C16" s="1">
        <v>6</v>
      </c>
      <c r="D16" s="1">
        <v>2</v>
      </c>
      <c r="E16" s="1">
        <v>2</v>
      </c>
      <c r="F16" s="1">
        <v>5</v>
      </c>
      <c r="G16" s="1">
        <v>3</v>
      </c>
      <c r="H16" s="48">
        <f t="shared" si="0"/>
        <v>4</v>
      </c>
      <c r="I16" s="6">
        <f t="shared" si="1"/>
        <v>4</v>
      </c>
    </row>
    <row r="17" spans="1:9" ht="12.75">
      <c r="A17" s="1" t="s">
        <v>219</v>
      </c>
      <c r="B17" s="1"/>
      <c r="C17" s="1"/>
      <c r="D17" s="1">
        <v>5</v>
      </c>
      <c r="E17" s="1">
        <v>2</v>
      </c>
      <c r="F17" s="1">
        <v>9</v>
      </c>
      <c r="G17" s="1">
        <v>6</v>
      </c>
      <c r="H17" s="48">
        <f t="shared" si="0"/>
        <v>5.5</v>
      </c>
      <c r="I17" s="6">
        <f t="shared" si="1"/>
        <v>6</v>
      </c>
    </row>
    <row r="18" spans="1:9" ht="12.75">
      <c r="A18" s="1" t="s">
        <v>220</v>
      </c>
      <c r="B18" s="1"/>
      <c r="C18" s="1"/>
      <c r="D18" s="1">
        <v>9</v>
      </c>
      <c r="E18" s="1">
        <v>7</v>
      </c>
      <c r="F18" s="1">
        <v>8</v>
      </c>
      <c r="G18" s="1">
        <v>10</v>
      </c>
      <c r="H18" s="48">
        <f t="shared" si="0"/>
        <v>8.5</v>
      </c>
      <c r="I18" s="6">
        <f t="shared" si="1"/>
        <v>9</v>
      </c>
    </row>
    <row r="19" spans="1:9" ht="12.75">
      <c r="A19" s="1" t="s">
        <v>221</v>
      </c>
      <c r="B19" s="1"/>
      <c r="C19" s="1"/>
      <c r="D19" s="1">
        <v>5</v>
      </c>
      <c r="E19" s="1">
        <v>2</v>
      </c>
      <c r="F19" s="1">
        <v>3</v>
      </c>
      <c r="G19" s="1">
        <v>4</v>
      </c>
      <c r="H19" s="48">
        <f t="shared" si="0"/>
        <v>3.5</v>
      </c>
      <c r="I19" s="6">
        <f t="shared" si="1"/>
        <v>4</v>
      </c>
    </row>
    <row r="20" spans="1:9" ht="12.75">
      <c r="A20" s="1" t="s">
        <v>236</v>
      </c>
      <c r="B20" s="1"/>
      <c r="C20" s="1"/>
      <c r="D20" s="1">
        <v>6</v>
      </c>
      <c r="E20" s="1">
        <v>6</v>
      </c>
      <c r="F20" s="1">
        <v>8</v>
      </c>
      <c r="G20" s="1">
        <v>6</v>
      </c>
      <c r="H20" s="48">
        <f t="shared" si="0"/>
        <v>6.5</v>
      </c>
      <c r="I20" s="6">
        <f t="shared" si="1"/>
        <v>7</v>
      </c>
    </row>
    <row r="21" spans="1:9" ht="12.75">
      <c r="A21" s="1" t="s">
        <v>222</v>
      </c>
      <c r="B21" s="1"/>
      <c r="C21" s="1"/>
      <c r="D21" s="1">
        <v>7</v>
      </c>
      <c r="E21" s="1">
        <v>7</v>
      </c>
      <c r="F21" s="1">
        <v>10</v>
      </c>
      <c r="G21" s="1">
        <v>10</v>
      </c>
      <c r="H21" s="48">
        <f t="shared" si="0"/>
        <v>8.5</v>
      </c>
      <c r="I21" s="6">
        <f t="shared" si="1"/>
        <v>9</v>
      </c>
    </row>
    <row r="22" spans="1:9" ht="12.75">
      <c r="A22" s="1" t="s">
        <v>223</v>
      </c>
      <c r="B22" s="1"/>
      <c r="C22" s="1"/>
      <c r="D22" s="1">
        <v>7</v>
      </c>
      <c r="E22" s="1">
        <v>7</v>
      </c>
      <c r="F22" s="1">
        <v>8</v>
      </c>
      <c r="G22" s="1">
        <v>8</v>
      </c>
      <c r="H22" s="48">
        <f t="shared" si="0"/>
        <v>7.5</v>
      </c>
      <c r="I22" s="6">
        <f t="shared" si="1"/>
        <v>8</v>
      </c>
    </row>
    <row r="23" spans="1:9" ht="12.75">
      <c r="A23" s="1" t="s">
        <v>224</v>
      </c>
      <c r="B23" s="1"/>
      <c r="C23" s="1"/>
      <c r="D23" s="1">
        <v>9</v>
      </c>
      <c r="E23" s="1">
        <v>7</v>
      </c>
      <c r="F23" s="1">
        <v>8</v>
      </c>
      <c r="G23" s="1">
        <v>10</v>
      </c>
      <c r="H23" s="48">
        <f t="shared" si="0"/>
        <v>8.5</v>
      </c>
      <c r="I23" s="6">
        <f t="shared" si="1"/>
        <v>9</v>
      </c>
    </row>
    <row r="24" spans="1:9" ht="12.75">
      <c r="A24" s="1" t="s">
        <v>225</v>
      </c>
      <c r="B24" s="1"/>
      <c r="C24" s="1"/>
      <c r="D24" s="1">
        <v>7</v>
      </c>
      <c r="E24" s="1">
        <v>7</v>
      </c>
      <c r="F24" s="1">
        <v>6</v>
      </c>
      <c r="G24" s="1">
        <v>4</v>
      </c>
      <c r="H24" s="48">
        <f t="shared" si="0"/>
        <v>6</v>
      </c>
      <c r="I24" s="6">
        <f t="shared" si="1"/>
        <v>6</v>
      </c>
    </row>
    <row r="25" spans="1:9" ht="12.75">
      <c r="A25" s="1" t="s">
        <v>226</v>
      </c>
      <c r="B25" s="1"/>
      <c r="C25" s="1"/>
      <c r="D25" s="1">
        <v>7</v>
      </c>
      <c r="E25" s="1">
        <v>6</v>
      </c>
      <c r="F25" s="1">
        <v>9</v>
      </c>
      <c r="G25" s="1">
        <v>2</v>
      </c>
      <c r="H25" s="48">
        <f t="shared" si="0"/>
        <v>6</v>
      </c>
      <c r="I25" s="6">
        <f t="shared" si="1"/>
        <v>6</v>
      </c>
    </row>
    <row r="26" spans="1:9" ht="12.75">
      <c r="A26" s="1" t="s">
        <v>227</v>
      </c>
      <c r="B26" s="1"/>
      <c r="C26" s="1"/>
      <c r="D26" s="1">
        <v>5</v>
      </c>
      <c r="E26" s="1">
        <v>8</v>
      </c>
      <c r="F26" s="1">
        <v>9</v>
      </c>
      <c r="G26" s="1">
        <v>9</v>
      </c>
      <c r="H26" s="48">
        <f t="shared" si="0"/>
        <v>7.75</v>
      </c>
      <c r="I26" s="6">
        <f t="shared" si="1"/>
        <v>8</v>
      </c>
    </row>
    <row r="27" spans="1:9" ht="12.75">
      <c r="A27" s="1" t="s">
        <v>228</v>
      </c>
      <c r="B27" s="1"/>
      <c r="C27" s="1"/>
      <c r="D27" s="1">
        <v>7</v>
      </c>
      <c r="E27" s="1">
        <v>7</v>
      </c>
      <c r="F27" s="1">
        <v>10</v>
      </c>
      <c r="G27" s="1">
        <v>10</v>
      </c>
      <c r="H27" s="48">
        <f t="shared" si="0"/>
        <v>8.5</v>
      </c>
      <c r="I27" s="6">
        <f t="shared" si="1"/>
        <v>9</v>
      </c>
    </row>
    <row r="28" spans="1:9" ht="12.75">
      <c r="A28" s="1" t="s">
        <v>229</v>
      </c>
      <c r="B28" s="1"/>
      <c r="C28" s="1"/>
      <c r="D28" s="1">
        <v>6</v>
      </c>
      <c r="E28" s="1">
        <v>5</v>
      </c>
      <c r="F28" s="1">
        <v>9</v>
      </c>
      <c r="G28" s="1">
        <v>6</v>
      </c>
      <c r="H28" s="48">
        <f t="shared" si="0"/>
        <v>6.5</v>
      </c>
      <c r="I28" s="6">
        <f t="shared" si="1"/>
        <v>7</v>
      </c>
    </row>
    <row r="29" spans="1:9" ht="12.75">
      <c r="A29" s="1" t="s">
        <v>230</v>
      </c>
      <c r="B29" s="1">
        <v>6</v>
      </c>
      <c r="C29" s="1">
        <v>6</v>
      </c>
      <c r="D29" s="1">
        <v>2</v>
      </c>
      <c r="E29" s="1">
        <v>2</v>
      </c>
      <c r="F29" s="1">
        <v>5</v>
      </c>
      <c r="G29" s="1">
        <v>3</v>
      </c>
      <c r="H29" s="48">
        <f t="shared" si="0"/>
        <v>4</v>
      </c>
      <c r="I29" s="6">
        <f t="shared" si="1"/>
        <v>4</v>
      </c>
    </row>
    <row r="30" spans="1:9" ht="12.75">
      <c r="A30" s="1" t="s">
        <v>231</v>
      </c>
      <c r="B30" s="1"/>
      <c r="C30" s="1"/>
      <c r="D30" s="1">
        <v>5</v>
      </c>
      <c r="E30" s="1">
        <v>8</v>
      </c>
      <c r="F30" s="1">
        <v>9</v>
      </c>
      <c r="G30" s="1">
        <v>9</v>
      </c>
      <c r="H30" s="48">
        <f t="shared" si="0"/>
        <v>7.75</v>
      </c>
      <c r="I30" s="6">
        <f t="shared" si="1"/>
        <v>8</v>
      </c>
    </row>
    <row r="31" spans="1:9" s="3" customFormat="1" ht="12.75">
      <c r="A31" s="4" t="s">
        <v>0</v>
      </c>
      <c r="B31" s="48">
        <f aca="true" t="shared" si="2" ref="B31:I31">AVERAGE(B1:B30)</f>
        <v>6.666666666666667</v>
      </c>
      <c r="C31" s="48">
        <f t="shared" si="2"/>
        <v>6.666666666666667</v>
      </c>
      <c r="D31" s="48">
        <f t="shared" si="2"/>
        <v>6.3</v>
      </c>
      <c r="E31" s="48">
        <f t="shared" si="2"/>
        <v>5.533333333333333</v>
      </c>
      <c r="F31" s="48">
        <f t="shared" si="2"/>
        <v>7.2</v>
      </c>
      <c r="G31" s="48">
        <f t="shared" si="2"/>
        <v>6.8</v>
      </c>
      <c r="H31" s="48">
        <f t="shared" si="2"/>
        <v>6.61388888888889</v>
      </c>
      <c r="I31" s="10">
        <f t="shared" si="2"/>
        <v>6.833333333333333</v>
      </c>
    </row>
    <row r="32" spans="1:9" s="3" customFormat="1" ht="12.75">
      <c r="A32" s="4"/>
      <c r="B32" s="5"/>
      <c r="C32" s="5"/>
      <c r="D32" s="5" t="s">
        <v>31</v>
      </c>
      <c r="E32" s="5" t="s">
        <v>32</v>
      </c>
      <c r="F32" s="5" t="s">
        <v>16</v>
      </c>
      <c r="G32" s="5" t="s">
        <v>17</v>
      </c>
      <c r="H32" s="7" t="s">
        <v>64</v>
      </c>
      <c r="I32" s="7" t="s">
        <v>61</v>
      </c>
    </row>
    <row r="33" spans="1:9" ht="12.75">
      <c r="A33" s="61" t="s">
        <v>2</v>
      </c>
      <c r="B33" s="62"/>
      <c r="C33" s="62"/>
      <c r="D33" s="62"/>
      <c r="E33" s="62"/>
      <c r="F33" s="62"/>
      <c r="G33" s="63"/>
      <c r="H33" s="50">
        <f>I33/30</f>
        <v>1</v>
      </c>
      <c r="I33" s="6">
        <f>COUNTIF(I1:I30,"&gt;3")</f>
        <v>30</v>
      </c>
    </row>
    <row r="34" spans="1:9" ht="12.75">
      <c r="A34" s="51" t="s">
        <v>1</v>
      </c>
      <c r="B34" s="52"/>
      <c r="C34" s="52"/>
      <c r="D34" s="52"/>
      <c r="E34" s="52"/>
      <c r="F34" s="52"/>
      <c r="G34" s="60"/>
      <c r="H34" s="50">
        <f>I34/30</f>
        <v>0.5666666666666667</v>
      </c>
      <c r="I34" s="6">
        <f>COUNTIF(I1:I30,"&gt;6")</f>
        <v>17</v>
      </c>
    </row>
  </sheetData>
  <sheetProtection/>
  <conditionalFormatting sqref="I1:I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H1:H30 B31:I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2.875" style="0" customWidth="1"/>
    <col min="2" max="2" width="4.625" style="0" bestFit="1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190</v>
      </c>
      <c r="B1" s="1"/>
      <c r="C1" s="1">
        <v>7</v>
      </c>
      <c r="D1" s="1">
        <v>8</v>
      </c>
      <c r="E1" s="1">
        <v>8</v>
      </c>
      <c r="F1" s="1">
        <v>5</v>
      </c>
      <c r="G1" s="1">
        <v>8</v>
      </c>
      <c r="H1" s="1">
        <v>9</v>
      </c>
      <c r="I1" s="48">
        <f aca="true" t="shared" si="0" ref="I1:I14">AVERAGE(B1:H1)</f>
        <v>7.5</v>
      </c>
      <c r="J1" s="6">
        <f aca="true" t="shared" si="1" ref="J1:J29">ROUND(I1,0)</f>
        <v>8</v>
      </c>
      <c r="M1" s="8"/>
    </row>
    <row r="2" spans="1:13" ht="12.75">
      <c r="A2" s="1" t="s">
        <v>191</v>
      </c>
      <c r="B2" s="1"/>
      <c r="C2" s="1">
        <v>9</v>
      </c>
      <c r="D2" s="1">
        <v>10</v>
      </c>
      <c r="E2" s="1">
        <v>10</v>
      </c>
      <c r="F2" s="1">
        <v>10</v>
      </c>
      <c r="G2" s="1">
        <v>9</v>
      </c>
      <c r="H2" s="1">
        <v>10</v>
      </c>
      <c r="I2" s="48">
        <f t="shared" si="0"/>
        <v>9.666666666666666</v>
      </c>
      <c r="J2" s="6">
        <f t="shared" si="1"/>
        <v>10</v>
      </c>
      <c r="M2" s="8"/>
    </row>
    <row r="3" spans="1:13" ht="12.75">
      <c r="A3" s="1" t="s">
        <v>192</v>
      </c>
      <c r="B3" s="1"/>
      <c r="C3" s="1">
        <v>7</v>
      </c>
      <c r="D3" s="1">
        <v>8</v>
      </c>
      <c r="E3" s="1">
        <v>8</v>
      </c>
      <c r="F3" s="1">
        <v>5</v>
      </c>
      <c r="G3" s="1">
        <v>8</v>
      </c>
      <c r="H3" s="1">
        <v>9</v>
      </c>
      <c r="I3" s="48">
        <f t="shared" si="0"/>
        <v>7.5</v>
      </c>
      <c r="J3" s="6">
        <f t="shared" si="1"/>
        <v>8</v>
      </c>
      <c r="M3" s="8"/>
    </row>
    <row r="4" spans="1:13" ht="12.75">
      <c r="A4" s="1" t="s">
        <v>193</v>
      </c>
      <c r="B4" s="1"/>
      <c r="C4" s="1">
        <v>7</v>
      </c>
      <c r="D4" s="1">
        <v>9</v>
      </c>
      <c r="E4" s="1">
        <v>5</v>
      </c>
      <c r="F4" s="1">
        <v>6</v>
      </c>
      <c r="G4" s="1">
        <v>7</v>
      </c>
      <c r="H4" s="1">
        <v>6</v>
      </c>
      <c r="I4" s="48">
        <f t="shared" si="0"/>
        <v>6.666666666666667</v>
      </c>
      <c r="J4" s="6">
        <f t="shared" si="1"/>
        <v>7</v>
      </c>
      <c r="M4" s="8"/>
    </row>
    <row r="5" spans="1:13" ht="12.75">
      <c r="A5" s="1" t="s">
        <v>194</v>
      </c>
      <c r="B5" s="1"/>
      <c r="C5" s="1">
        <v>6</v>
      </c>
      <c r="D5" s="1">
        <v>5</v>
      </c>
      <c r="E5" s="1">
        <v>4</v>
      </c>
      <c r="F5" s="1">
        <v>6</v>
      </c>
      <c r="G5" s="1">
        <v>7</v>
      </c>
      <c r="H5" s="1">
        <v>7</v>
      </c>
      <c r="I5" s="48">
        <f t="shared" si="0"/>
        <v>5.833333333333333</v>
      </c>
      <c r="J5" s="6">
        <f t="shared" si="1"/>
        <v>6</v>
      </c>
      <c r="M5" s="8"/>
    </row>
    <row r="6" spans="1:13" ht="12.75">
      <c r="A6" s="1" t="s">
        <v>195</v>
      </c>
      <c r="B6" s="1">
        <v>4</v>
      </c>
      <c r="C6" s="1">
        <v>2</v>
      </c>
      <c r="D6" s="1">
        <v>6</v>
      </c>
      <c r="E6" s="1">
        <v>4</v>
      </c>
      <c r="F6" s="1">
        <v>5</v>
      </c>
      <c r="G6" s="1">
        <v>4</v>
      </c>
      <c r="H6" s="1">
        <v>9</v>
      </c>
      <c r="I6" s="48">
        <f t="shared" si="0"/>
        <v>4.857142857142857</v>
      </c>
      <c r="J6" s="6">
        <f t="shared" si="1"/>
        <v>5</v>
      </c>
      <c r="M6" s="8"/>
    </row>
    <row r="7" spans="1:13" ht="12.75">
      <c r="A7" s="1" t="s">
        <v>196</v>
      </c>
      <c r="B7" s="1"/>
      <c r="C7" s="1">
        <v>6</v>
      </c>
      <c r="D7" s="1">
        <v>10</v>
      </c>
      <c r="E7" s="1">
        <v>10</v>
      </c>
      <c r="F7" s="1">
        <v>9</v>
      </c>
      <c r="G7" s="1">
        <v>7</v>
      </c>
      <c r="H7" s="1">
        <v>4</v>
      </c>
      <c r="I7" s="48">
        <f t="shared" si="0"/>
        <v>7.666666666666667</v>
      </c>
      <c r="J7" s="6">
        <f t="shared" si="1"/>
        <v>8</v>
      </c>
      <c r="M7" s="8"/>
    </row>
    <row r="8" spans="1:13" ht="12.75">
      <c r="A8" s="1" t="s">
        <v>197</v>
      </c>
      <c r="B8" s="1"/>
      <c r="C8" s="1">
        <v>6</v>
      </c>
      <c r="D8" s="1">
        <v>7</v>
      </c>
      <c r="E8" s="1">
        <v>6</v>
      </c>
      <c r="F8" s="1">
        <v>9</v>
      </c>
      <c r="G8" s="1">
        <v>9</v>
      </c>
      <c r="H8" s="1">
        <v>9</v>
      </c>
      <c r="I8" s="48">
        <f t="shared" si="0"/>
        <v>7.666666666666667</v>
      </c>
      <c r="J8" s="6">
        <f t="shared" si="1"/>
        <v>8</v>
      </c>
      <c r="M8" s="8"/>
    </row>
    <row r="9" spans="1:13" ht="12.75">
      <c r="A9" s="1" t="s">
        <v>198</v>
      </c>
      <c r="B9" s="1"/>
      <c r="C9" s="1">
        <v>6</v>
      </c>
      <c r="D9" s="1">
        <v>7</v>
      </c>
      <c r="E9" s="1">
        <v>8</v>
      </c>
      <c r="F9" s="1">
        <v>6</v>
      </c>
      <c r="G9" s="1">
        <v>3</v>
      </c>
      <c r="H9" s="1">
        <v>9</v>
      </c>
      <c r="I9" s="48">
        <f t="shared" si="0"/>
        <v>6.5</v>
      </c>
      <c r="J9" s="6">
        <f t="shared" si="1"/>
        <v>7</v>
      </c>
      <c r="M9" s="8"/>
    </row>
    <row r="10" spans="1:13" ht="12.75">
      <c r="A10" s="1" t="s">
        <v>199</v>
      </c>
      <c r="B10" s="1"/>
      <c r="C10" s="1">
        <v>9</v>
      </c>
      <c r="D10" s="1">
        <v>10</v>
      </c>
      <c r="E10" s="1">
        <v>10</v>
      </c>
      <c r="F10" s="1">
        <v>10</v>
      </c>
      <c r="G10" s="1">
        <v>9</v>
      </c>
      <c r="H10" s="1">
        <v>10</v>
      </c>
      <c r="I10" s="48">
        <f t="shared" si="0"/>
        <v>9.666666666666666</v>
      </c>
      <c r="J10" s="6">
        <f t="shared" si="1"/>
        <v>10</v>
      </c>
      <c r="M10" s="8"/>
    </row>
    <row r="11" spans="1:13" ht="12.75">
      <c r="A11" s="1" t="s">
        <v>200</v>
      </c>
      <c r="B11" s="1"/>
      <c r="C11" s="1">
        <v>6</v>
      </c>
      <c r="D11" s="1">
        <v>7</v>
      </c>
      <c r="E11" s="1">
        <v>6</v>
      </c>
      <c r="F11" s="1">
        <v>9</v>
      </c>
      <c r="G11" s="1">
        <v>9</v>
      </c>
      <c r="H11" s="1">
        <v>9</v>
      </c>
      <c r="I11" s="48">
        <f t="shared" si="0"/>
        <v>7.666666666666667</v>
      </c>
      <c r="J11" s="6">
        <f t="shared" si="1"/>
        <v>8</v>
      </c>
      <c r="M11" s="8"/>
    </row>
    <row r="12" spans="1:13" ht="12.75">
      <c r="A12" s="1" t="s">
        <v>201</v>
      </c>
      <c r="B12" s="1"/>
      <c r="C12" s="1">
        <v>7</v>
      </c>
      <c r="D12" s="1">
        <v>9</v>
      </c>
      <c r="E12" s="1">
        <v>5</v>
      </c>
      <c r="F12" s="1">
        <v>5</v>
      </c>
      <c r="G12" s="1">
        <v>9</v>
      </c>
      <c r="H12" s="1">
        <v>8</v>
      </c>
      <c r="I12" s="48">
        <f t="shared" si="0"/>
        <v>7.166666666666667</v>
      </c>
      <c r="J12" s="6">
        <f t="shared" si="1"/>
        <v>7</v>
      </c>
      <c r="M12" s="8"/>
    </row>
    <row r="13" spans="1:13" ht="12.75">
      <c r="A13" s="1" t="s">
        <v>202</v>
      </c>
      <c r="B13" s="1"/>
      <c r="C13" s="1">
        <v>8</v>
      </c>
      <c r="D13" s="1">
        <v>8</v>
      </c>
      <c r="E13" s="1">
        <v>10</v>
      </c>
      <c r="F13" s="1">
        <v>7</v>
      </c>
      <c r="G13" s="1">
        <v>8</v>
      </c>
      <c r="H13" s="1">
        <v>9</v>
      </c>
      <c r="I13" s="48">
        <f t="shared" si="0"/>
        <v>8.333333333333334</v>
      </c>
      <c r="J13" s="6">
        <v>9</v>
      </c>
      <c r="M13" s="8"/>
    </row>
    <row r="14" spans="1:13" ht="12.75">
      <c r="A14" s="1" t="s">
        <v>203</v>
      </c>
      <c r="B14" s="1"/>
      <c r="C14" s="1">
        <v>5</v>
      </c>
      <c r="D14" s="1">
        <v>4</v>
      </c>
      <c r="E14" s="1">
        <v>2</v>
      </c>
      <c r="F14" s="1">
        <v>5</v>
      </c>
      <c r="G14" s="1">
        <v>7</v>
      </c>
      <c r="H14" s="1">
        <v>6</v>
      </c>
      <c r="I14" s="48">
        <f t="shared" si="0"/>
        <v>4.833333333333333</v>
      </c>
      <c r="J14" s="6">
        <f t="shared" si="1"/>
        <v>5</v>
      </c>
      <c r="M14" s="8"/>
    </row>
    <row r="15" spans="1:13" ht="12.75">
      <c r="A15" s="76" t="s">
        <v>238</v>
      </c>
      <c r="B15" s="1"/>
      <c r="C15" s="77">
        <v>8</v>
      </c>
      <c r="D15" s="77">
        <v>8</v>
      </c>
      <c r="E15" s="1">
        <v>10</v>
      </c>
      <c r="F15" s="1">
        <v>6</v>
      </c>
      <c r="G15" s="1">
        <v>8</v>
      </c>
      <c r="H15" s="1">
        <v>8</v>
      </c>
      <c r="I15" s="48">
        <f aca="true" t="shared" si="2" ref="I15:I29">AVERAGE(B15:H15)</f>
        <v>8</v>
      </c>
      <c r="J15" s="6">
        <f t="shared" si="1"/>
        <v>8</v>
      </c>
      <c r="M15" s="8"/>
    </row>
    <row r="16" spans="1:13" ht="12.75">
      <c r="A16" s="1" t="s">
        <v>239</v>
      </c>
      <c r="B16" s="1"/>
      <c r="C16" s="1">
        <v>7</v>
      </c>
      <c r="D16" s="1">
        <v>5</v>
      </c>
      <c r="E16" s="1">
        <v>9</v>
      </c>
      <c r="F16" s="1">
        <v>5</v>
      </c>
      <c r="G16" s="1">
        <v>8</v>
      </c>
      <c r="H16" s="1">
        <v>8</v>
      </c>
      <c r="I16" s="48">
        <f t="shared" si="2"/>
        <v>7</v>
      </c>
      <c r="J16" s="6">
        <f t="shared" si="1"/>
        <v>7</v>
      </c>
      <c r="M16" s="8"/>
    </row>
    <row r="17" spans="1:13" ht="12.75">
      <c r="A17" s="1" t="s">
        <v>240</v>
      </c>
      <c r="B17" s="1"/>
      <c r="C17" s="1">
        <v>6</v>
      </c>
      <c r="D17" s="1">
        <v>8</v>
      </c>
      <c r="E17" s="1">
        <v>6</v>
      </c>
      <c r="F17" s="1">
        <v>5</v>
      </c>
      <c r="G17" s="1">
        <v>8</v>
      </c>
      <c r="H17" s="1">
        <v>6</v>
      </c>
      <c r="I17" s="48">
        <f t="shared" si="2"/>
        <v>6.5</v>
      </c>
      <c r="J17" s="6">
        <f t="shared" si="1"/>
        <v>7</v>
      </c>
      <c r="M17" s="8"/>
    </row>
    <row r="18" spans="1:13" ht="12.75">
      <c r="A18" s="1" t="s">
        <v>241</v>
      </c>
      <c r="B18" s="1"/>
      <c r="C18" s="1">
        <v>7</v>
      </c>
      <c r="D18" s="1">
        <v>6</v>
      </c>
      <c r="E18" s="1">
        <v>8</v>
      </c>
      <c r="F18" s="1">
        <v>6</v>
      </c>
      <c r="G18" s="1">
        <v>6</v>
      </c>
      <c r="H18" s="1">
        <v>9</v>
      </c>
      <c r="I18" s="48">
        <f t="shared" si="2"/>
        <v>7</v>
      </c>
      <c r="J18" s="6">
        <f t="shared" si="1"/>
        <v>7</v>
      </c>
      <c r="M18" s="8"/>
    </row>
    <row r="19" spans="1:13" ht="12.75">
      <c r="A19" s="1" t="s">
        <v>242</v>
      </c>
      <c r="B19" s="1">
        <v>7</v>
      </c>
      <c r="C19" s="1">
        <v>8</v>
      </c>
      <c r="D19" s="1">
        <v>5</v>
      </c>
      <c r="E19" s="1">
        <v>4</v>
      </c>
      <c r="F19" s="1">
        <v>2</v>
      </c>
      <c r="G19" s="1">
        <v>2</v>
      </c>
      <c r="H19" s="1">
        <v>4</v>
      </c>
      <c r="I19" s="48">
        <f t="shared" si="2"/>
        <v>4.571428571428571</v>
      </c>
      <c r="J19" s="6">
        <f t="shared" si="1"/>
        <v>5</v>
      </c>
      <c r="M19" s="8"/>
    </row>
    <row r="20" spans="1:13" ht="12.75">
      <c r="A20" s="1" t="s">
        <v>243</v>
      </c>
      <c r="B20" s="1"/>
      <c r="C20" s="1">
        <v>7</v>
      </c>
      <c r="D20" s="1">
        <v>7</v>
      </c>
      <c r="E20" s="1">
        <v>10</v>
      </c>
      <c r="F20" s="1">
        <v>6</v>
      </c>
      <c r="G20" s="1">
        <v>8</v>
      </c>
      <c r="H20" s="1">
        <v>9</v>
      </c>
      <c r="I20" s="48">
        <f t="shared" si="2"/>
        <v>7.833333333333333</v>
      </c>
      <c r="J20" s="6">
        <f t="shared" si="1"/>
        <v>8</v>
      </c>
      <c r="M20" s="8"/>
    </row>
    <row r="21" spans="1:13" ht="12.75">
      <c r="A21" s="1" t="s">
        <v>244</v>
      </c>
      <c r="B21" s="1"/>
      <c r="C21" s="1">
        <v>7</v>
      </c>
      <c r="D21" s="1">
        <v>8</v>
      </c>
      <c r="E21" s="1">
        <v>10</v>
      </c>
      <c r="F21" s="1">
        <v>6</v>
      </c>
      <c r="G21" s="1">
        <v>8</v>
      </c>
      <c r="H21" s="1">
        <v>10</v>
      </c>
      <c r="I21" s="48">
        <f t="shared" si="2"/>
        <v>8.166666666666666</v>
      </c>
      <c r="J21" s="6">
        <f t="shared" si="1"/>
        <v>8</v>
      </c>
      <c r="M21" s="8"/>
    </row>
    <row r="22" spans="1:13" ht="12.75">
      <c r="A22" s="1" t="s">
        <v>245</v>
      </c>
      <c r="B22" s="1"/>
      <c r="C22" s="1">
        <v>8</v>
      </c>
      <c r="D22" s="1">
        <v>7</v>
      </c>
      <c r="E22" s="1">
        <v>10</v>
      </c>
      <c r="F22" s="1">
        <v>6</v>
      </c>
      <c r="G22" s="1">
        <v>8</v>
      </c>
      <c r="H22" s="1">
        <v>10</v>
      </c>
      <c r="I22" s="48">
        <f t="shared" si="2"/>
        <v>8.166666666666666</v>
      </c>
      <c r="J22" s="6">
        <f t="shared" si="1"/>
        <v>8</v>
      </c>
      <c r="M22" s="8"/>
    </row>
    <row r="23" spans="1:13" ht="12.75">
      <c r="A23" s="1" t="s">
        <v>294</v>
      </c>
      <c r="B23" s="1"/>
      <c r="C23" s="1">
        <v>8</v>
      </c>
      <c r="D23" s="1">
        <v>8</v>
      </c>
      <c r="E23" s="1">
        <v>10</v>
      </c>
      <c r="F23" s="1">
        <v>6</v>
      </c>
      <c r="G23" s="1">
        <v>8</v>
      </c>
      <c r="H23" s="1">
        <v>8</v>
      </c>
      <c r="I23" s="48">
        <f t="shared" si="2"/>
        <v>8</v>
      </c>
      <c r="J23" s="6">
        <f t="shared" si="1"/>
        <v>8</v>
      </c>
      <c r="M23" s="8"/>
    </row>
    <row r="24" spans="1:13" ht="12.75">
      <c r="A24" s="1" t="s">
        <v>246</v>
      </c>
      <c r="B24" s="1"/>
      <c r="C24" s="1">
        <v>7</v>
      </c>
      <c r="D24" s="1">
        <v>8</v>
      </c>
      <c r="E24" s="1">
        <v>10</v>
      </c>
      <c r="F24" s="1">
        <v>6</v>
      </c>
      <c r="G24" s="1">
        <v>8</v>
      </c>
      <c r="H24" s="1">
        <v>10</v>
      </c>
      <c r="I24" s="48">
        <f t="shared" si="2"/>
        <v>8.166666666666666</v>
      </c>
      <c r="J24" s="6">
        <f t="shared" si="1"/>
        <v>8</v>
      </c>
      <c r="M24" s="8"/>
    </row>
    <row r="25" spans="1:13" ht="12.75">
      <c r="A25" s="1" t="s">
        <v>247</v>
      </c>
      <c r="B25" s="1"/>
      <c r="C25" s="1">
        <v>7</v>
      </c>
      <c r="D25" s="1">
        <v>5</v>
      </c>
      <c r="E25" s="1">
        <v>9</v>
      </c>
      <c r="F25" s="1">
        <v>5</v>
      </c>
      <c r="G25" s="1">
        <v>8</v>
      </c>
      <c r="H25" s="1">
        <v>8</v>
      </c>
      <c r="I25" s="48">
        <f t="shared" si="2"/>
        <v>7</v>
      </c>
      <c r="J25" s="6">
        <f t="shared" si="1"/>
        <v>7</v>
      </c>
      <c r="M25" s="8"/>
    </row>
    <row r="26" spans="1:13" ht="12.75">
      <c r="A26" s="1" t="s">
        <v>293</v>
      </c>
      <c r="B26" s="1"/>
      <c r="C26" s="1">
        <v>4</v>
      </c>
      <c r="D26" s="1">
        <v>7</v>
      </c>
      <c r="E26" s="1">
        <v>4</v>
      </c>
      <c r="F26" s="1">
        <v>2</v>
      </c>
      <c r="G26" s="1">
        <v>2</v>
      </c>
      <c r="H26" s="1">
        <v>7</v>
      </c>
      <c r="I26" s="48">
        <f t="shared" si="2"/>
        <v>4.333333333333333</v>
      </c>
      <c r="J26" s="6">
        <f t="shared" si="1"/>
        <v>4</v>
      </c>
      <c r="M26" s="8"/>
    </row>
    <row r="27" spans="1:13" ht="12.75">
      <c r="A27" s="1" t="s">
        <v>248</v>
      </c>
      <c r="B27" s="1"/>
      <c r="C27" s="1">
        <v>6</v>
      </c>
      <c r="D27" s="1">
        <v>8</v>
      </c>
      <c r="E27" s="1">
        <v>6</v>
      </c>
      <c r="F27" s="1">
        <v>5</v>
      </c>
      <c r="G27" s="1">
        <v>8</v>
      </c>
      <c r="H27" s="1">
        <v>6</v>
      </c>
      <c r="I27" s="48">
        <f t="shared" si="2"/>
        <v>6.5</v>
      </c>
      <c r="J27" s="6">
        <f t="shared" si="1"/>
        <v>7</v>
      </c>
      <c r="M27" s="8"/>
    </row>
    <row r="28" spans="1:13" ht="12.75">
      <c r="A28" s="1" t="s">
        <v>249</v>
      </c>
      <c r="B28" s="1"/>
      <c r="C28" s="1">
        <v>7</v>
      </c>
      <c r="D28" s="1">
        <v>7</v>
      </c>
      <c r="E28" s="1">
        <v>10</v>
      </c>
      <c r="F28" s="1">
        <v>6</v>
      </c>
      <c r="G28" s="1">
        <v>8</v>
      </c>
      <c r="H28" s="1">
        <v>9</v>
      </c>
      <c r="I28" s="48">
        <f t="shared" si="2"/>
        <v>7.833333333333333</v>
      </c>
      <c r="J28" s="6">
        <f t="shared" si="1"/>
        <v>8</v>
      </c>
      <c r="M28" s="8"/>
    </row>
    <row r="29" spans="1:13" ht="12.75">
      <c r="A29" s="1" t="s">
        <v>250</v>
      </c>
      <c r="B29" s="1"/>
      <c r="C29" s="1">
        <v>4</v>
      </c>
      <c r="D29" s="1">
        <v>5</v>
      </c>
      <c r="E29" s="1">
        <v>4</v>
      </c>
      <c r="F29" s="1">
        <v>3</v>
      </c>
      <c r="G29" s="1">
        <v>2</v>
      </c>
      <c r="H29" s="75">
        <v>4</v>
      </c>
      <c r="I29" s="48">
        <f t="shared" si="2"/>
        <v>3.6666666666666665</v>
      </c>
      <c r="J29" s="6">
        <f t="shared" si="1"/>
        <v>4</v>
      </c>
      <c r="M29" s="8"/>
    </row>
    <row r="30" spans="1:13" s="3" customFormat="1" ht="12.75">
      <c r="A30" s="4" t="s">
        <v>0</v>
      </c>
      <c r="B30" s="48">
        <f>AVERAGE(B1:B29)</f>
        <v>5.5</v>
      </c>
      <c r="C30" s="48">
        <f aca="true" t="shared" si="3" ref="C30:J30">AVERAGE(C1:C29)</f>
        <v>6.620689655172414</v>
      </c>
      <c r="D30" s="48">
        <f t="shared" si="3"/>
        <v>7.241379310344827</v>
      </c>
      <c r="E30" s="48">
        <f t="shared" si="3"/>
        <v>7.448275862068965</v>
      </c>
      <c r="F30" s="48">
        <f t="shared" si="3"/>
        <v>5.931034482758621</v>
      </c>
      <c r="G30" s="48">
        <f t="shared" si="3"/>
        <v>7.0344827586206895</v>
      </c>
      <c r="H30" s="48">
        <f t="shared" si="3"/>
        <v>7.931034482758621</v>
      </c>
      <c r="I30" s="48">
        <f t="shared" si="3"/>
        <v>7.043513957307061</v>
      </c>
      <c r="J30" s="10">
        <f t="shared" si="3"/>
        <v>7.241379310344827</v>
      </c>
      <c r="K30"/>
      <c r="L30"/>
      <c r="M30"/>
    </row>
    <row r="31" spans="1:13" s="3" customFormat="1" ht="12.75">
      <c r="A31" s="4"/>
      <c r="B31" s="4"/>
      <c r="C31" s="4" t="s">
        <v>4</v>
      </c>
      <c r="D31" s="5" t="s">
        <v>6</v>
      </c>
      <c r="E31" s="5" t="s">
        <v>7</v>
      </c>
      <c r="F31" s="4" t="s">
        <v>8</v>
      </c>
      <c r="G31" s="5" t="s">
        <v>9</v>
      </c>
      <c r="H31" s="5" t="s">
        <v>24</v>
      </c>
      <c r="I31" s="7" t="s">
        <v>64</v>
      </c>
      <c r="J31" s="7" t="s">
        <v>67</v>
      </c>
      <c r="K31"/>
      <c r="L31"/>
      <c r="M31"/>
    </row>
    <row r="32" spans="1:10" ht="12.75">
      <c r="A32" s="61" t="s">
        <v>2</v>
      </c>
      <c r="B32" s="62"/>
      <c r="C32" s="62"/>
      <c r="D32" s="62"/>
      <c r="E32" s="62"/>
      <c r="F32" s="62"/>
      <c r="G32" s="65"/>
      <c r="H32" s="66"/>
      <c r="I32" s="50">
        <f>J32/29</f>
        <v>1</v>
      </c>
      <c r="J32" s="6">
        <f>COUNTIF(J1:J29,"&gt;3")</f>
        <v>29</v>
      </c>
    </row>
    <row r="33" spans="1:10" ht="12.75">
      <c r="A33" s="51" t="s">
        <v>1</v>
      </c>
      <c r="B33" s="52"/>
      <c r="C33" s="52"/>
      <c r="D33" s="52"/>
      <c r="E33" s="52"/>
      <c r="F33" s="52"/>
      <c r="G33" s="53"/>
      <c r="H33" s="54"/>
      <c r="I33" s="50">
        <f>J33/29</f>
        <v>0.7931034482758621</v>
      </c>
      <c r="J33" s="6">
        <f>COUNTIF(J1:J29,"&gt;6")</f>
        <v>23</v>
      </c>
    </row>
  </sheetData>
  <sheetProtection/>
  <conditionalFormatting sqref="B30:J30 I1:I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Customer</cp:lastModifiedBy>
  <cp:lastPrinted>2008-06-26T11:47:01Z</cp:lastPrinted>
  <dcterms:created xsi:type="dcterms:W3CDTF">2004-12-18T17:35:54Z</dcterms:created>
  <dcterms:modified xsi:type="dcterms:W3CDTF">2009-09-16T16:05:56Z</dcterms:modified>
  <cp:category/>
  <cp:version/>
  <cp:contentType/>
  <cp:contentStatus/>
</cp:coreProperties>
</file>